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EstaPasta_de_trabalho" autoCompressPictures="0" defaultThemeVersion="124226"/>
  <bookViews>
    <workbookView xWindow="0" yWindow="0" windowWidth="20490" windowHeight="7470" tabRatio="868" firstSheet="2" activeTab="9"/>
  </bookViews>
  <sheets>
    <sheet name="Definições" sheetId="7" r:id="rId1"/>
    <sheet name="População urbana 2010" sheetId="6" r:id="rId2"/>
    <sheet name="SMMA 2021 AF2022" sheetId="14" r:id="rId3"/>
    <sheet name="Mananciais - IMA" sheetId="11" r:id="rId4"/>
    <sheet name="Esgoto - ITE" sheetId="3" r:id="rId5"/>
    <sheet name="Resíduos sólidos - IDR e IRV" sheetId="4" r:id="rId6"/>
    <sheet name="UCs_IAP" sheetId="1" r:id="rId7"/>
    <sheet name="UC_IAPM" sheetId="2" r:id="rId8"/>
    <sheet name="VA IQSMMA" sheetId="16" r:id="rId9"/>
    <sheet name="indice_final_conservação" sheetId="9" r:id="rId10"/>
  </sheets>
  <definedNames>
    <definedName name="_xlnm.Print_Area" localSheetId="9">indice_final_conservação!$A$1:$H$96</definedName>
    <definedName name="_xlnm.Print_Area" localSheetId="2">'SMMA 2021 AF2022'!$A$6:$E$100</definedName>
    <definedName name="_xlnm.Print_Titles" localSheetId="2">'SMMA 2021 AF2022'!$6:$8</definedName>
    <definedName name="Z_1E7E01F3_1126_4741_A57C_6F7D28CF5865_.wvu.PrintArea" localSheetId="2" hidden="1">'SMMA 2021 AF2022'!$A$6:$E$100</definedName>
    <definedName name="Z_1E7E01F3_1126_4741_A57C_6F7D28CF5865_.wvu.PrintTitles" localSheetId="2" hidden="1">'SMMA 2021 AF2022'!$6:$8</definedName>
    <definedName name="Z_84657DDC_0296_410F_986B_55A47E7A92ED_.wvu.PrintTitles" localSheetId="2" hidden="1">'SMMA 2021 AF2022'!$6:$8</definedName>
    <definedName name="Z_ED2091E0_9CF4_48C2_B823_B38B8DC5C1C2_.wvu.PrintTitles" localSheetId="2" hidden="1">'SMMA 2021 AF2022'!$6:$8</definedName>
    <definedName name="Z_F349220A_00CA_4107_83AE_926E5FFD9E6C_.wvu.PrintTitles" localSheetId="2" hidden="1">'SMMA 2021 AF2022'!$6:$8</definedName>
  </definedNames>
  <calcPr calcId="144525"/>
</workbook>
</file>

<file path=xl/calcChain.xml><?xml version="1.0" encoding="utf-8"?>
<calcChain xmlns="http://schemas.openxmlformats.org/spreadsheetml/2006/main">
  <c r="E5" i="16" l="1"/>
  <c r="B95" i="2"/>
  <c r="B95" i="1"/>
  <c r="C95" i="4"/>
  <c r="B95" i="4"/>
  <c r="B95" i="3"/>
  <c r="B13" i="11"/>
  <c r="L96" i="16" l="1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R6" i="16" l="1"/>
  <c r="S6" i="16" s="1"/>
  <c r="R7" i="16"/>
  <c r="S7" i="16" s="1"/>
  <c r="R8" i="16"/>
  <c r="S8" i="16" s="1"/>
  <c r="R9" i="16"/>
  <c r="S9" i="16" s="1"/>
  <c r="R10" i="16"/>
  <c r="S10" i="16" s="1"/>
  <c r="R11" i="16"/>
  <c r="S11" i="16" s="1"/>
  <c r="R12" i="16"/>
  <c r="S12" i="16" s="1"/>
  <c r="R13" i="16"/>
  <c r="S13" i="16" s="1"/>
  <c r="R14" i="16"/>
  <c r="S14" i="16" s="1"/>
  <c r="R15" i="16"/>
  <c r="S15" i="16" s="1"/>
  <c r="R16" i="16"/>
  <c r="S16" i="16" s="1"/>
  <c r="R17" i="16"/>
  <c r="S17" i="16" s="1"/>
  <c r="R18" i="16"/>
  <c r="S18" i="16" s="1"/>
  <c r="R19" i="16"/>
  <c r="S19" i="16" s="1"/>
  <c r="R20" i="16"/>
  <c r="S20" i="16" s="1"/>
  <c r="R21" i="16"/>
  <c r="S21" i="16" s="1"/>
  <c r="R22" i="16"/>
  <c r="S22" i="16" s="1"/>
  <c r="R23" i="16"/>
  <c r="S23" i="16" s="1"/>
  <c r="R24" i="16"/>
  <c r="S24" i="16" s="1"/>
  <c r="R25" i="16"/>
  <c r="R26" i="16"/>
  <c r="S26" i="16" s="1"/>
  <c r="R27" i="16"/>
  <c r="S27" i="16" s="1"/>
  <c r="R28" i="16"/>
  <c r="S28" i="16" s="1"/>
  <c r="R29" i="16"/>
  <c r="S29" i="16" s="1"/>
  <c r="R30" i="16"/>
  <c r="S30" i="16" s="1"/>
  <c r="R31" i="16"/>
  <c r="S31" i="16" s="1"/>
  <c r="R32" i="16"/>
  <c r="S32" i="16" s="1"/>
  <c r="R33" i="16"/>
  <c r="S33" i="16" s="1"/>
  <c r="R34" i="16"/>
  <c r="S34" i="16" s="1"/>
  <c r="R35" i="16"/>
  <c r="S35" i="16" s="1"/>
  <c r="R36" i="16"/>
  <c r="S36" i="16" s="1"/>
  <c r="R37" i="16"/>
  <c r="S37" i="16" s="1"/>
  <c r="R38" i="16"/>
  <c r="S38" i="16" s="1"/>
  <c r="R39" i="16"/>
  <c r="S39" i="16" s="1"/>
  <c r="R40" i="16"/>
  <c r="S40" i="16" s="1"/>
  <c r="R41" i="16"/>
  <c r="S41" i="16" s="1"/>
  <c r="R42" i="16"/>
  <c r="S42" i="16" s="1"/>
  <c r="R43" i="16"/>
  <c r="S43" i="16" s="1"/>
  <c r="R44" i="16"/>
  <c r="S44" i="16" s="1"/>
  <c r="R45" i="16"/>
  <c r="S45" i="16" s="1"/>
  <c r="R46" i="16"/>
  <c r="S46" i="16" s="1"/>
  <c r="R47" i="16"/>
  <c r="S47" i="16" s="1"/>
  <c r="R48" i="16"/>
  <c r="S48" i="16" s="1"/>
  <c r="R49" i="16"/>
  <c r="S49" i="16" s="1"/>
  <c r="R50" i="16"/>
  <c r="S50" i="16" s="1"/>
  <c r="R51" i="16"/>
  <c r="S51" i="16" s="1"/>
  <c r="R52" i="16"/>
  <c r="S52" i="16" s="1"/>
  <c r="R53" i="16"/>
  <c r="S53" i="16" s="1"/>
  <c r="R54" i="16"/>
  <c r="S54" i="16" s="1"/>
  <c r="R55" i="16"/>
  <c r="S55" i="16" s="1"/>
  <c r="R56" i="16"/>
  <c r="S56" i="16" s="1"/>
  <c r="R57" i="16"/>
  <c r="S57" i="16" s="1"/>
  <c r="R58" i="16"/>
  <c r="S58" i="16" s="1"/>
  <c r="R59" i="16"/>
  <c r="S59" i="16" s="1"/>
  <c r="R60" i="16"/>
  <c r="S60" i="16" s="1"/>
  <c r="R61" i="16"/>
  <c r="S61" i="16" s="1"/>
  <c r="R62" i="16"/>
  <c r="S62" i="16" s="1"/>
  <c r="R63" i="16"/>
  <c r="S63" i="16" s="1"/>
  <c r="R64" i="16"/>
  <c r="S64" i="16" s="1"/>
  <c r="R65" i="16"/>
  <c r="S65" i="16" s="1"/>
  <c r="R66" i="16"/>
  <c r="S66" i="16" s="1"/>
  <c r="R67" i="16"/>
  <c r="S67" i="16" s="1"/>
  <c r="R68" i="16"/>
  <c r="S68" i="16" s="1"/>
  <c r="R69" i="16"/>
  <c r="S69" i="16" s="1"/>
  <c r="R70" i="16"/>
  <c r="S70" i="16" s="1"/>
  <c r="R71" i="16"/>
  <c r="S71" i="16" s="1"/>
  <c r="R72" i="16"/>
  <c r="S72" i="16" s="1"/>
  <c r="R73" i="16"/>
  <c r="S73" i="16" s="1"/>
  <c r="R74" i="16"/>
  <c r="S74" i="16" s="1"/>
  <c r="R75" i="16"/>
  <c r="S75" i="16" s="1"/>
  <c r="R76" i="16"/>
  <c r="S76" i="16" s="1"/>
  <c r="R77" i="16"/>
  <c r="S77" i="16" s="1"/>
  <c r="R78" i="16"/>
  <c r="S78" i="16" s="1"/>
  <c r="R79" i="16"/>
  <c r="S79" i="16" s="1"/>
  <c r="R80" i="16"/>
  <c r="S80" i="16" s="1"/>
  <c r="R81" i="16"/>
  <c r="S81" i="16" s="1"/>
  <c r="R82" i="16"/>
  <c r="S82" i="16" s="1"/>
  <c r="R83" i="16"/>
  <c r="S83" i="16" s="1"/>
  <c r="R84" i="16"/>
  <c r="S84" i="16" s="1"/>
  <c r="R85" i="16"/>
  <c r="S85" i="16" s="1"/>
  <c r="R86" i="16"/>
  <c r="S86" i="16" s="1"/>
  <c r="R87" i="16"/>
  <c r="S87" i="16" s="1"/>
  <c r="R88" i="16"/>
  <c r="S88" i="16" s="1"/>
  <c r="R89" i="16"/>
  <c r="S89" i="16" s="1"/>
  <c r="R90" i="16"/>
  <c r="S90" i="16" s="1"/>
  <c r="R91" i="16"/>
  <c r="S91" i="16" s="1"/>
  <c r="R92" i="16"/>
  <c r="S92" i="16" s="1"/>
  <c r="R93" i="16"/>
  <c r="S93" i="16" s="1"/>
  <c r="R94" i="16"/>
  <c r="S94" i="16" s="1"/>
  <c r="R95" i="16"/>
  <c r="S95" i="16" s="1"/>
  <c r="R96" i="16"/>
  <c r="S96" i="16" s="1"/>
  <c r="R5" i="16"/>
  <c r="S5" i="16" s="1"/>
  <c r="O18" i="16"/>
  <c r="P18" i="16" s="1"/>
  <c r="O29" i="16"/>
  <c r="P29" i="16" s="1"/>
  <c r="O37" i="16"/>
  <c r="P37" i="16" s="1"/>
  <c r="O45" i="16"/>
  <c r="P45" i="16" s="1"/>
  <c r="O53" i="16"/>
  <c r="P53" i="16" s="1"/>
  <c r="O61" i="16"/>
  <c r="P61" i="16" s="1"/>
  <c r="O69" i="16"/>
  <c r="P69" i="16" s="1"/>
  <c r="O77" i="16"/>
  <c r="P77" i="16" s="1"/>
  <c r="O85" i="16"/>
  <c r="P85" i="16" s="1"/>
  <c r="O93" i="16"/>
  <c r="P93" i="16" s="1"/>
  <c r="O6" i="16"/>
  <c r="P6" i="16" s="1"/>
  <c r="O7" i="16"/>
  <c r="P7" i="16" s="1"/>
  <c r="O8" i="16"/>
  <c r="P8" i="16" s="1"/>
  <c r="O9" i="16"/>
  <c r="P9" i="16" s="1"/>
  <c r="O10" i="16"/>
  <c r="P10" i="16" s="1"/>
  <c r="O11" i="16"/>
  <c r="P11" i="16" s="1"/>
  <c r="O12" i="16"/>
  <c r="P12" i="16" s="1"/>
  <c r="O13" i="16"/>
  <c r="P13" i="16" s="1"/>
  <c r="O14" i="16"/>
  <c r="P14" i="16" s="1"/>
  <c r="O15" i="16"/>
  <c r="P15" i="16" s="1"/>
  <c r="O16" i="16"/>
  <c r="P16" i="16" s="1"/>
  <c r="O17" i="16"/>
  <c r="P17" i="16" s="1"/>
  <c r="O19" i="16"/>
  <c r="P19" i="16" s="1"/>
  <c r="O20" i="16"/>
  <c r="P20" i="16" s="1"/>
  <c r="O21" i="16"/>
  <c r="P21" i="16" s="1"/>
  <c r="O22" i="16"/>
  <c r="P22" i="16" s="1"/>
  <c r="O23" i="16"/>
  <c r="P23" i="16" s="1"/>
  <c r="O24" i="16"/>
  <c r="P24" i="16" s="1"/>
  <c r="O25" i="16"/>
  <c r="P25" i="16" s="1"/>
  <c r="O26" i="16"/>
  <c r="P26" i="16" s="1"/>
  <c r="O27" i="16"/>
  <c r="P27" i="16" s="1"/>
  <c r="O28" i="16"/>
  <c r="P28" i="16" s="1"/>
  <c r="O30" i="16"/>
  <c r="P30" i="16" s="1"/>
  <c r="O31" i="16"/>
  <c r="P31" i="16" s="1"/>
  <c r="O32" i="16"/>
  <c r="P32" i="16" s="1"/>
  <c r="O33" i="16"/>
  <c r="P33" i="16" s="1"/>
  <c r="O34" i="16"/>
  <c r="P34" i="16" s="1"/>
  <c r="O35" i="16"/>
  <c r="P35" i="16" s="1"/>
  <c r="O36" i="16"/>
  <c r="P36" i="16" s="1"/>
  <c r="O38" i="16"/>
  <c r="P38" i="16" s="1"/>
  <c r="O39" i="16"/>
  <c r="P39" i="16" s="1"/>
  <c r="O40" i="16"/>
  <c r="P40" i="16" s="1"/>
  <c r="O41" i="16"/>
  <c r="P41" i="16" s="1"/>
  <c r="O42" i="16"/>
  <c r="P42" i="16" s="1"/>
  <c r="O43" i="16"/>
  <c r="P43" i="16" s="1"/>
  <c r="O44" i="16"/>
  <c r="P44" i="16" s="1"/>
  <c r="O46" i="16"/>
  <c r="P46" i="16" s="1"/>
  <c r="O47" i="16"/>
  <c r="P47" i="16" s="1"/>
  <c r="O48" i="16"/>
  <c r="P48" i="16" s="1"/>
  <c r="O49" i="16"/>
  <c r="P49" i="16" s="1"/>
  <c r="O50" i="16"/>
  <c r="P50" i="16" s="1"/>
  <c r="O51" i="16"/>
  <c r="P51" i="16" s="1"/>
  <c r="O52" i="16"/>
  <c r="P52" i="16" s="1"/>
  <c r="O54" i="16"/>
  <c r="P54" i="16" s="1"/>
  <c r="O55" i="16"/>
  <c r="P55" i="16" s="1"/>
  <c r="O56" i="16"/>
  <c r="P56" i="16" s="1"/>
  <c r="O57" i="16"/>
  <c r="P57" i="16" s="1"/>
  <c r="O58" i="16"/>
  <c r="P58" i="16" s="1"/>
  <c r="O59" i="16"/>
  <c r="P59" i="16" s="1"/>
  <c r="O60" i="16"/>
  <c r="P60" i="16" s="1"/>
  <c r="O62" i="16"/>
  <c r="P62" i="16" s="1"/>
  <c r="O63" i="16"/>
  <c r="P63" i="16" s="1"/>
  <c r="O64" i="16"/>
  <c r="P64" i="16" s="1"/>
  <c r="O65" i="16"/>
  <c r="P65" i="16" s="1"/>
  <c r="O66" i="16"/>
  <c r="P66" i="16" s="1"/>
  <c r="O67" i="16"/>
  <c r="P67" i="16" s="1"/>
  <c r="O68" i="16"/>
  <c r="P68" i="16" s="1"/>
  <c r="O70" i="16"/>
  <c r="P70" i="16" s="1"/>
  <c r="O71" i="16"/>
  <c r="P71" i="16" s="1"/>
  <c r="O72" i="16"/>
  <c r="P72" i="16" s="1"/>
  <c r="O73" i="16"/>
  <c r="P73" i="16" s="1"/>
  <c r="O74" i="16"/>
  <c r="P74" i="16" s="1"/>
  <c r="O75" i="16"/>
  <c r="P75" i="16" s="1"/>
  <c r="O76" i="16"/>
  <c r="P76" i="16" s="1"/>
  <c r="O78" i="16"/>
  <c r="P78" i="16" s="1"/>
  <c r="O79" i="16"/>
  <c r="P79" i="16" s="1"/>
  <c r="O80" i="16"/>
  <c r="P80" i="16" s="1"/>
  <c r="O81" i="16"/>
  <c r="P81" i="16" s="1"/>
  <c r="O82" i="16"/>
  <c r="P82" i="16" s="1"/>
  <c r="O83" i="16"/>
  <c r="P83" i="16" s="1"/>
  <c r="O84" i="16"/>
  <c r="P84" i="16" s="1"/>
  <c r="O86" i="16"/>
  <c r="P86" i="16" s="1"/>
  <c r="O87" i="16"/>
  <c r="P87" i="16" s="1"/>
  <c r="O88" i="16"/>
  <c r="P88" i="16" s="1"/>
  <c r="O89" i="16"/>
  <c r="P89" i="16" s="1"/>
  <c r="O90" i="16"/>
  <c r="P90" i="16" s="1"/>
  <c r="O91" i="16"/>
  <c r="P91" i="16" s="1"/>
  <c r="O92" i="16"/>
  <c r="P92" i="16" s="1"/>
  <c r="O94" i="16"/>
  <c r="P94" i="16" s="1"/>
  <c r="O95" i="16"/>
  <c r="P95" i="16" s="1"/>
  <c r="O96" i="16"/>
  <c r="P96" i="16" s="1"/>
  <c r="O5" i="16"/>
  <c r="P5" i="16" s="1"/>
  <c r="M7" i="16"/>
  <c r="M11" i="16"/>
  <c r="M13" i="16"/>
  <c r="M23" i="16"/>
  <c r="M27" i="16"/>
  <c r="M29" i="16"/>
  <c r="M39" i="16"/>
  <c r="M43" i="16"/>
  <c r="M45" i="16"/>
  <c r="M55" i="16"/>
  <c r="M59" i="16"/>
  <c r="M61" i="16"/>
  <c r="M71" i="16"/>
  <c r="M75" i="16"/>
  <c r="M77" i="16"/>
  <c r="M87" i="16"/>
  <c r="M91" i="16"/>
  <c r="M93" i="16"/>
  <c r="M6" i="16"/>
  <c r="M8" i="16"/>
  <c r="M9" i="16"/>
  <c r="M10" i="16"/>
  <c r="M12" i="16"/>
  <c r="M14" i="16"/>
  <c r="M16" i="16"/>
  <c r="M17" i="16"/>
  <c r="M18" i="16"/>
  <c r="M19" i="16"/>
  <c r="M20" i="16"/>
  <c r="M21" i="16"/>
  <c r="M22" i="16"/>
  <c r="M24" i="16"/>
  <c r="M25" i="16"/>
  <c r="M26" i="16"/>
  <c r="M28" i="16"/>
  <c r="M30" i="16"/>
  <c r="M31" i="16"/>
  <c r="M32" i="16"/>
  <c r="M33" i="16"/>
  <c r="M34" i="16"/>
  <c r="M35" i="16"/>
  <c r="M36" i="16"/>
  <c r="M37" i="16"/>
  <c r="M38" i="16"/>
  <c r="M40" i="16"/>
  <c r="M41" i="16"/>
  <c r="M42" i="16"/>
  <c r="M44" i="16"/>
  <c r="M46" i="16"/>
  <c r="M47" i="16"/>
  <c r="M48" i="16"/>
  <c r="M49" i="16"/>
  <c r="M50" i="16"/>
  <c r="M51" i="16"/>
  <c r="M52" i="16"/>
  <c r="M53" i="16"/>
  <c r="M54" i="16"/>
  <c r="M56" i="16"/>
  <c r="M57" i="16"/>
  <c r="M58" i="16"/>
  <c r="M60" i="16"/>
  <c r="M62" i="16"/>
  <c r="M63" i="16"/>
  <c r="M64" i="16"/>
  <c r="M65" i="16"/>
  <c r="M66" i="16"/>
  <c r="M67" i="16"/>
  <c r="M68" i="16"/>
  <c r="M69" i="16"/>
  <c r="M70" i="16"/>
  <c r="M72" i="16"/>
  <c r="M73" i="16"/>
  <c r="M74" i="16"/>
  <c r="M76" i="16"/>
  <c r="M78" i="16"/>
  <c r="M79" i="16"/>
  <c r="M80" i="16"/>
  <c r="M81" i="16"/>
  <c r="M82" i="16"/>
  <c r="M83" i="16"/>
  <c r="M84" i="16"/>
  <c r="M85" i="16"/>
  <c r="M86" i="16"/>
  <c r="M88" i="16"/>
  <c r="M89" i="16"/>
  <c r="M90" i="16"/>
  <c r="M92" i="16"/>
  <c r="M94" i="16"/>
  <c r="M95" i="16"/>
  <c r="M96" i="16"/>
  <c r="L5" i="16"/>
  <c r="M5" i="16" s="1"/>
  <c r="I6" i="16"/>
  <c r="J6" i="16" s="1"/>
  <c r="I7" i="16"/>
  <c r="J7" i="16" s="1"/>
  <c r="I10" i="16"/>
  <c r="J10" i="16" s="1"/>
  <c r="I11" i="16"/>
  <c r="J11" i="16" s="1"/>
  <c r="I15" i="16"/>
  <c r="J15" i="16" s="1"/>
  <c r="I22" i="16"/>
  <c r="J22" i="16" s="1"/>
  <c r="I23" i="16"/>
  <c r="J23" i="16" s="1"/>
  <c r="I26" i="16"/>
  <c r="J26" i="16" s="1"/>
  <c r="I27" i="16"/>
  <c r="J27" i="16" s="1"/>
  <c r="I31" i="16"/>
  <c r="J31" i="16" s="1"/>
  <c r="I38" i="16"/>
  <c r="J38" i="16" s="1"/>
  <c r="I39" i="16"/>
  <c r="J39" i="16" s="1"/>
  <c r="I42" i="16"/>
  <c r="J42" i="16" s="1"/>
  <c r="I43" i="16"/>
  <c r="J43" i="16" s="1"/>
  <c r="I47" i="16"/>
  <c r="J47" i="16" s="1"/>
  <c r="I54" i="16"/>
  <c r="J54" i="16" s="1"/>
  <c r="I55" i="16"/>
  <c r="J55" i="16" s="1"/>
  <c r="I58" i="16"/>
  <c r="J58" i="16" s="1"/>
  <c r="I59" i="16"/>
  <c r="J59" i="16" s="1"/>
  <c r="I63" i="16"/>
  <c r="J63" i="16" s="1"/>
  <c r="I70" i="16"/>
  <c r="J70" i="16" s="1"/>
  <c r="I74" i="16"/>
  <c r="J74" i="16" s="1"/>
  <c r="I75" i="16"/>
  <c r="J75" i="16" s="1"/>
  <c r="I79" i="16"/>
  <c r="J79" i="16" s="1"/>
  <c r="I86" i="16"/>
  <c r="J86" i="16" s="1"/>
  <c r="I90" i="16"/>
  <c r="J90" i="16" s="1"/>
  <c r="I91" i="16"/>
  <c r="J91" i="16" s="1"/>
  <c r="I95" i="16"/>
  <c r="J95" i="16" s="1"/>
  <c r="I8" i="16"/>
  <c r="J8" i="16" s="1"/>
  <c r="I9" i="16"/>
  <c r="I12" i="16"/>
  <c r="J12" i="16" s="1"/>
  <c r="I13" i="16"/>
  <c r="J13" i="16" s="1"/>
  <c r="I14" i="16"/>
  <c r="J14" i="16" s="1"/>
  <c r="I16" i="16"/>
  <c r="J16" i="16" s="1"/>
  <c r="I17" i="16"/>
  <c r="J17" i="16" s="1"/>
  <c r="I18" i="16"/>
  <c r="J18" i="16" s="1"/>
  <c r="I19" i="16"/>
  <c r="J19" i="16" s="1"/>
  <c r="I20" i="16"/>
  <c r="J20" i="16" s="1"/>
  <c r="I21" i="16"/>
  <c r="J21" i="16" s="1"/>
  <c r="I24" i="16"/>
  <c r="J24" i="16" s="1"/>
  <c r="I25" i="16"/>
  <c r="J25" i="16" s="1"/>
  <c r="I28" i="16"/>
  <c r="J28" i="16" s="1"/>
  <c r="I29" i="16"/>
  <c r="J29" i="16" s="1"/>
  <c r="I30" i="16"/>
  <c r="J30" i="16" s="1"/>
  <c r="I32" i="16"/>
  <c r="J32" i="16" s="1"/>
  <c r="I33" i="16"/>
  <c r="J33" i="16" s="1"/>
  <c r="I34" i="16"/>
  <c r="J34" i="16" s="1"/>
  <c r="I35" i="16"/>
  <c r="J35" i="16" s="1"/>
  <c r="I36" i="16"/>
  <c r="J36" i="16" s="1"/>
  <c r="I37" i="16"/>
  <c r="J37" i="16" s="1"/>
  <c r="I40" i="16"/>
  <c r="J40" i="16" s="1"/>
  <c r="I41" i="16"/>
  <c r="J41" i="16" s="1"/>
  <c r="I44" i="16"/>
  <c r="J44" i="16" s="1"/>
  <c r="I45" i="16"/>
  <c r="J45" i="16" s="1"/>
  <c r="I46" i="16"/>
  <c r="J46" i="16" s="1"/>
  <c r="I48" i="16"/>
  <c r="J48" i="16" s="1"/>
  <c r="I49" i="16"/>
  <c r="J49" i="16" s="1"/>
  <c r="I50" i="16"/>
  <c r="J50" i="16" s="1"/>
  <c r="I51" i="16"/>
  <c r="J51" i="16" s="1"/>
  <c r="I52" i="16"/>
  <c r="J52" i="16" s="1"/>
  <c r="I53" i="16"/>
  <c r="J53" i="16" s="1"/>
  <c r="I56" i="16"/>
  <c r="J56" i="16" s="1"/>
  <c r="I57" i="16"/>
  <c r="J57" i="16" s="1"/>
  <c r="I60" i="16"/>
  <c r="J60" i="16" s="1"/>
  <c r="I61" i="16"/>
  <c r="J61" i="16" s="1"/>
  <c r="I62" i="16"/>
  <c r="J62" i="16" s="1"/>
  <c r="I64" i="16"/>
  <c r="J64" i="16" s="1"/>
  <c r="I65" i="16"/>
  <c r="J65" i="16" s="1"/>
  <c r="I66" i="16"/>
  <c r="J66" i="16" s="1"/>
  <c r="I67" i="16"/>
  <c r="J67" i="16" s="1"/>
  <c r="I68" i="16"/>
  <c r="J68" i="16" s="1"/>
  <c r="I69" i="16"/>
  <c r="J69" i="16" s="1"/>
  <c r="I71" i="16"/>
  <c r="J71" i="16" s="1"/>
  <c r="I72" i="16"/>
  <c r="J72" i="16" s="1"/>
  <c r="I73" i="16"/>
  <c r="J73" i="16" s="1"/>
  <c r="I76" i="16"/>
  <c r="J76" i="16" s="1"/>
  <c r="I77" i="16"/>
  <c r="J77" i="16" s="1"/>
  <c r="I78" i="16"/>
  <c r="J78" i="16" s="1"/>
  <c r="I80" i="16"/>
  <c r="J80" i="16" s="1"/>
  <c r="I81" i="16"/>
  <c r="J81" i="16" s="1"/>
  <c r="I82" i="16"/>
  <c r="J82" i="16" s="1"/>
  <c r="I83" i="16"/>
  <c r="J83" i="16" s="1"/>
  <c r="I84" i="16"/>
  <c r="J84" i="16" s="1"/>
  <c r="I85" i="16"/>
  <c r="J85" i="16" s="1"/>
  <c r="I87" i="16"/>
  <c r="J87" i="16" s="1"/>
  <c r="I88" i="16"/>
  <c r="J88" i="16" s="1"/>
  <c r="I89" i="16"/>
  <c r="J89" i="16" s="1"/>
  <c r="I92" i="16"/>
  <c r="J92" i="16" s="1"/>
  <c r="I93" i="16"/>
  <c r="J93" i="16" s="1"/>
  <c r="I94" i="16"/>
  <c r="J94" i="16" s="1"/>
  <c r="I96" i="16"/>
  <c r="J96" i="16" s="1"/>
  <c r="I5" i="16"/>
  <c r="J5" i="16" s="1"/>
  <c r="C31" i="16"/>
  <c r="D31" i="16" s="1"/>
  <c r="C7" i="16"/>
  <c r="C87" i="16"/>
  <c r="D87" i="16" s="1"/>
  <c r="C69" i="16"/>
  <c r="D69" i="16" s="1"/>
  <c r="C68" i="16"/>
  <c r="D68" i="16" s="1"/>
  <c r="C61" i="16"/>
  <c r="D61" i="16" s="1"/>
  <c r="C48" i="16"/>
  <c r="D48" i="16" s="1"/>
  <c r="C33" i="16"/>
  <c r="D33" i="16" s="1"/>
  <c r="C17" i="16"/>
  <c r="D17" i="16" s="1"/>
  <c r="C11" i="16"/>
  <c r="D11" i="16" s="1"/>
  <c r="D6" i="16"/>
  <c r="D8" i="16"/>
  <c r="D9" i="16"/>
  <c r="D10" i="16"/>
  <c r="D12" i="16"/>
  <c r="D13" i="16"/>
  <c r="D14" i="16"/>
  <c r="D15" i="16"/>
  <c r="D16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2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2" i="16"/>
  <c r="D63" i="16"/>
  <c r="D64" i="16"/>
  <c r="D65" i="16"/>
  <c r="D66" i="16"/>
  <c r="D67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8" i="16"/>
  <c r="D89" i="16"/>
  <c r="D90" i="16"/>
  <c r="D91" i="16"/>
  <c r="D92" i="16"/>
  <c r="D93" i="16"/>
  <c r="D94" i="16"/>
  <c r="D95" i="16"/>
  <c r="D96" i="16"/>
  <c r="D5" i="16"/>
  <c r="F6" i="16"/>
  <c r="F7" i="16"/>
  <c r="G7" i="16" s="1"/>
  <c r="F8" i="16"/>
  <c r="G8" i="16" s="1"/>
  <c r="F9" i="16"/>
  <c r="G9" i="16" s="1"/>
  <c r="F10" i="16"/>
  <c r="G10" i="16" s="1"/>
  <c r="F11" i="16"/>
  <c r="G11" i="16" s="1"/>
  <c r="F12" i="16"/>
  <c r="G12" i="16" s="1"/>
  <c r="F13" i="16"/>
  <c r="G13" i="16" s="1"/>
  <c r="F14" i="16"/>
  <c r="G14" i="16" s="1"/>
  <c r="F15" i="16"/>
  <c r="G15" i="16" s="1"/>
  <c r="F16" i="16"/>
  <c r="G16" i="16" s="1"/>
  <c r="F17" i="16"/>
  <c r="G17" i="16" s="1"/>
  <c r="F18" i="16"/>
  <c r="G18" i="16" s="1"/>
  <c r="F19" i="16"/>
  <c r="G19" i="16" s="1"/>
  <c r="F20" i="16"/>
  <c r="F21" i="16"/>
  <c r="G21" i="16" s="1"/>
  <c r="F22" i="16"/>
  <c r="G22" i="16" s="1"/>
  <c r="F23" i="16"/>
  <c r="G23" i="16" s="1"/>
  <c r="F24" i="16"/>
  <c r="F25" i="16"/>
  <c r="G25" i="16" s="1"/>
  <c r="F26" i="16"/>
  <c r="G26" i="16" s="1"/>
  <c r="F27" i="16"/>
  <c r="G27" i="16" s="1"/>
  <c r="F28" i="16"/>
  <c r="G28" i="16" s="1"/>
  <c r="F29" i="16"/>
  <c r="G29" i="16" s="1"/>
  <c r="F30" i="16"/>
  <c r="G30" i="16" s="1"/>
  <c r="F31" i="16"/>
  <c r="G31" i="16" s="1"/>
  <c r="F32" i="16"/>
  <c r="G32" i="16" s="1"/>
  <c r="F33" i="16"/>
  <c r="G33" i="16" s="1"/>
  <c r="F34" i="16"/>
  <c r="G34" i="16" s="1"/>
  <c r="F35" i="16"/>
  <c r="G35" i="16" s="1"/>
  <c r="F36" i="16"/>
  <c r="F37" i="16"/>
  <c r="G37" i="16" s="1"/>
  <c r="F38" i="16"/>
  <c r="G38" i="16" s="1"/>
  <c r="F39" i="16"/>
  <c r="G39" i="16" s="1"/>
  <c r="F40" i="16"/>
  <c r="F41" i="16"/>
  <c r="G41" i="16" s="1"/>
  <c r="F42" i="16"/>
  <c r="F43" i="16"/>
  <c r="G43" i="16" s="1"/>
  <c r="F44" i="16"/>
  <c r="G44" i="16" s="1"/>
  <c r="F45" i="16"/>
  <c r="G45" i="16" s="1"/>
  <c r="F46" i="16"/>
  <c r="G46" i="16" s="1"/>
  <c r="F47" i="16"/>
  <c r="G47" i="16" s="1"/>
  <c r="F48" i="16"/>
  <c r="G48" i="16" s="1"/>
  <c r="F49" i="16"/>
  <c r="G49" i="16" s="1"/>
  <c r="F50" i="16"/>
  <c r="G50" i="16" s="1"/>
  <c r="F51" i="16"/>
  <c r="G51" i="16" s="1"/>
  <c r="F52" i="16"/>
  <c r="G52" i="16" s="1"/>
  <c r="F53" i="16"/>
  <c r="G53" i="16" s="1"/>
  <c r="F54" i="16"/>
  <c r="G54" i="16" s="1"/>
  <c r="F55" i="16"/>
  <c r="G55" i="16" s="1"/>
  <c r="F56" i="16"/>
  <c r="G56" i="16" s="1"/>
  <c r="F57" i="16"/>
  <c r="G57" i="16" s="1"/>
  <c r="F58" i="16"/>
  <c r="G58" i="16" s="1"/>
  <c r="F59" i="16"/>
  <c r="G59" i="16" s="1"/>
  <c r="F60" i="16"/>
  <c r="G60" i="16" s="1"/>
  <c r="F61" i="16"/>
  <c r="G61" i="16" s="1"/>
  <c r="F62" i="16"/>
  <c r="G62" i="16" s="1"/>
  <c r="F63" i="16"/>
  <c r="G63" i="16" s="1"/>
  <c r="F64" i="16"/>
  <c r="G64" i="16" s="1"/>
  <c r="F65" i="16"/>
  <c r="G65" i="16" s="1"/>
  <c r="F66" i="16"/>
  <c r="G66" i="16" s="1"/>
  <c r="F67" i="16"/>
  <c r="G67" i="16" s="1"/>
  <c r="F68" i="16"/>
  <c r="G68" i="16" s="1"/>
  <c r="F69" i="16"/>
  <c r="G69" i="16" s="1"/>
  <c r="F70" i="16"/>
  <c r="G70" i="16" s="1"/>
  <c r="F71" i="16"/>
  <c r="G71" i="16" s="1"/>
  <c r="F72" i="16"/>
  <c r="G72" i="16" s="1"/>
  <c r="F73" i="16"/>
  <c r="G73" i="16" s="1"/>
  <c r="F74" i="16"/>
  <c r="G74" i="16" s="1"/>
  <c r="F75" i="16"/>
  <c r="G75" i="16" s="1"/>
  <c r="F76" i="16"/>
  <c r="G76" i="16" s="1"/>
  <c r="F77" i="16"/>
  <c r="G77" i="16" s="1"/>
  <c r="F78" i="16"/>
  <c r="G78" i="16" s="1"/>
  <c r="F79" i="16"/>
  <c r="G79" i="16" s="1"/>
  <c r="F80" i="16"/>
  <c r="G80" i="16" s="1"/>
  <c r="F81" i="16"/>
  <c r="G81" i="16" s="1"/>
  <c r="F82" i="16"/>
  <c r="G82" i="16" s="1"/>
  <c r="F83" i="16"/>
  <c r="G83" i="16" s="1"/>
  <c r="F84" i="16"/>
  <c r="G84" i="16" s="1"/>
  <c r="F85" i="16"/>
  <c r="G85" i="16" s="1"/>
  <c r="F86" i="16"/>
  <c r="G86" i="16" s="1"/>
  <c r="F87" i="16"/>
  <c r="G87" i="16" s="1"/>
  <c r="F88" i="16"/>
  <c r="G88" i="16" s="1"/>
  <c r="F89" i="16"/>
  <c r="G89" i="16" s="1"/>
  <c r="F90" i="16"/>
  <c r="G90" i="16" s="1"/>
  <c r="F91" i="16"/>
  <c r="G91" i="16" s="1"/>
  <c r="F92" i="16"/>
  <c r="G92" i="16" s="1"/>
  <c r="F93" i="16"/>
  <c r="G93" i="16" s="1"/>
  <c r="F94" i="16"/>
  <c r="G94" i="16" s="1"/>
  <c r="F95" i="16"/>
  <c r="G95" i="16" s="1"/>
  <c r="F96" i="16"/>
  <c r="G96" i="16" s="1"/>
  <c r="F5" i="16"/>
  <c r="G5" i="16" s="1"/>
  <c r="G20" i="16"/>
  <c r="G24" i="16"/>
  <c r="G36" i="16"/>
  <c r="G40" i="16"/>
  <c r="G42" i="16"/>
  <c r="C95" i="2"/>
  <c r="C95" i="1"/>
  <c r="E95" i="4"/>
  <c r="D95" i="4"/>
  <c r="C95" i="3"/>
  <c r="G6" i="16" l="1"/>
  <c r="G97" i="16" s="1"/>
  <c r="F97" i="16"/>
  <c r="D7" i="16"/>
  <c r="C97" i="16"/>
  <c r="J9" i="16"/>
  <c r="I97" i="16"/>
  <c r="M15" i="16"/>
  <c r="M97" i="16" s="1"/>
  <c r="N19" i="16" s="1"/>
  <c r="E16" i="9" s="1"/>
  <c r="L97" i="16"/>
  <c r="S25" i="16"/>
  <c r="R97" i="16"/>
  <c r="P97" i="16"/>
  <c r="O97" i="16"/>
  <c r="H66" i="16" l="1"/>
  <c r="C63" i="9" s="1"/>
  <c r="H38" i="16"/>
  <c r="C35" i="9" s="1"/>
  <c r="H59" i="16"/>
  <c r="C56" i="9" s="1"/>
  <c r="H75" i="16"/>
  <c r="C72" i="9" s="1"/>
  <c r="H60" i="16"/>
  <c r="C57" i="9" s="1"/>
  <c r="H76" i="16"/>
  <c r="C73" i="9" s="1"/>
  <c r="H70" i="16"/>
  <c r="C67" i="9" s="1"/>
  <c r="H56" i="16"/>
  <c r="C53" i="9" s="1"/>
  <c r="H15" i="16"/>
  <c r="C12" i="9" s="1"/>
  <c r="H88" i="16"/>
  <c r="C85" i="9" s="1"/>
  <c r="H61" i="16"/>
  <c r="C58" i="9" s="1"/>
  <c r="H50" i="16"/>
  <c r="C47" i="9" s="1"/>
  <c r="H82" i="16"/>
  <c r="C79" i="9" s="1"/>
  <c r="H44" i="16"/>
  <c r="C41" i="9" s="1"/>
  <c r="H89" i="16"/>
  <c r="C86" i="9" s="1"/>
  <c r="H9" i="16"/>
  <c r="C6" i="9" s="1"/>
  <c r="H42" i="16"/>
  <c r="C39" i="9" s="1"/>
  <c r="H34" i="16"/>
  <c r="C31" i="9" s="1"/>
  <c r="H28" i="16"/>
  <c r="C25" i="9" s="1"/>
  <c r="H14" i="16"/>
  <c r="C11" i="9" s="1"/>
  <c r="H79" i="16"/>
  <c r="C76" i="9" s="1"/>
  <c r="H24" i="16"/>
  <c r="C21" i="9" s="1"/>
  <c r="H87" i="16"/>
  <c r="C84" i="9" s="1"/>
  <c r="H7" i="16"/>
  <c r="C4" i="9" s="1"/>
  <c r="Q9" i="16"/>
  <c r="F6" i="9" s="1"/>
  <c r="Q17" i="16"/>
  <c r="F14" i="9" s="1"/>
  <c r="Q25" i="16"/>
  <c r="F22" i="9" s="1"/>
  <c r="Q33" i="16"/>
  <c r="F30" i="9" s="1"/>
  <c r="Q41" i="16"/>
  <c r="F38" i="9" s="1"/>
  <c r="Q96" i="16"/>
  <c r="F93" i="9" s="1"/>
  <c r="Q36" i="16"/>
  <c r="F33" i="9" s="1"/>
  <c r="Q45" i="16"/>
  <c r="F42" i="9" s="1"/>
  <c r="Q53" i="16"/>
  <c r="F50" i="9" s="1"/>
  <c r="Q61" i="16"/>
  <c r="F58" i="9" s="1"/>
  <c r="Q69" i="16"/>
  <c r="F66" i="9" s="1"/>
  <c r="Q77" i="16"/>
  <c r="F74" i="9" s="1"/>
  <c r="Q85" i="16"/>
  <c r="F82" i="9" s="1"/>
  <c r="Q93" i="16"/>
  <c r="F90" i="9" s="1"/>
  <c r="Q10" i="16"/>
  <c r="F7" i="9" s="1"/>
  <c r="Q18" i="16"/>
  <c r="F15" i="9" s="1"/>
  <c r="Q26" i="16"/>
  <c r="F23" i="9" s="1"/>
  <c r="Q34" i="16"/>
  <c r="F31" i="9" s="1"/>
  <c r="Q42" i="16"/>
  <c r="F39" i="9" s="1"/>
  <c r="Q50" i="16"/>
  <c r="F47" i="9" s="1"/>
  <c r="Q58" i="16"/>
  <c r="F55" i="9" s="1"/>
  <c r="Q70" i="16"/>
  <c r="F67" i="9" s="1"/>
  <c r="Q78" i="16"/>
  <c r="F75" i="9" s="1"/>
  <c r="Q86" i="16"/>
  <c r="F83" i="9" s="1"/>
  <c r="Q11" i="16"/>
  <c r="F8" i="9" s="1"/>
  <c r="Q19" i="16"/>
  <c r="F16" i="9" s="1"/>
  <c r="Q35" i="16"/>
  <c r="F32" i="9" s="1"/>
  <c r="Q51" i="16"/>
  <c r="F48" i="9" s="1"/>
  <c r="Q59" i="16"/>
  <c r="F56" i="9" s="1"/>
  <c r="Q67" i="16"/>
  <c r="F64" i="9" s="1"/>
  <c r="Q75" i="16"/>
  <c r="F72" i="9" s="1"/>
  <c r="Q83" i="16"/>
  <c r="F80" i="9" s="1"/>
  <c r="Q91" i="16"/>
  <c r="F88" i="9" s="1"/>
  <c r="Q28" i="16"/>
  <c r="F25" i="9" s="1"/>
  <c r="Q40" i="16"/>
  <c r="F37" i="9" s="1"/>
  <c r="Q52" i="16"/>
  <c r="F49" i="9" s="1"/>
  <c r="Q5" i="16"/>
  <c r="Q49" i="16"/>
  <c r="F46" i="9" s="1"/>
  <c r="Q65" i="16"/>
  <c r="F62" i="9" s="1"/>
  <c r="Q81" i="16"/>
  <c r="F78" i="9" s="1"/>
  <c r="Q6" i="16"/>
  <c r="F3" i="9" s="1"/>
  <c r="Q22" i="16"/>
  <c r="F19" i="9" s="1"/>
  <c r="Q38" i="16"/>
  <c r="F35" i="9" s="1"/>
  <c r="Q54" i="16"/>
  <c r="F51" i="9" s="1"/>
  <c r="Q74" i="16"/>
  <c r="F71" i="9" s="1"/>
  <c r="Q90" i="16"/>
  <c r="F87" i="9" s="1"/>
  <c r="Q15" i="16"/>
  <c r="F12" i="9" s="1"/>
  <c r="Q31" i="16"/>
  <c r="F28" i="9" s="1"/>
  <c r="Q47" i="16"/>
  <c r="F44" i="9" s="1"/>
  <c r="Q63" i="16"/>
  <c r="F60" i="9" s="1"/>
  <c r="Q79" i="16"/>
  <c r="F76" i="9" s="1"/>
  <c r="Q95" i="16"/>
  <c r="F92" i="9" s="1"/>
  <c r="Q24" i="16"/>
  <c r="F21" i="9" s="1"/>
  <c r="Q44" i="16"/>
  <c r="F41" i="9" s="1"/>
  <c r="Q72" i="16"/>
  <c r="F69" i="9" s="1"/>
  <c r="Q76" i="16"/>
  <c r="F73" i="9" s="1"/>
  <c r="Q13" i="16"/>
  <c r="F10" i="9" s="1"/>
  <c r="Q29" i="16"/>
  <c r="F26" i="9" s="1"/>
  <c r="Q57" i="16"/>
  <c r="F54" i="9" s="1"/>
  <c r="Q30" i="16"/>
  <c r="F27" i="9" s="1"/>
  <c r="Q66" i="16"/>
  <c r="F63" i="9" s="1"/>
  <c r="Q7" i="16"/>
  <c r="F4" i="9" s="1"/>
  <c r="Q39" i="16"/>
  <c r="F36" i="9" s="1"/>
  <c r="Q71" i="16"/>
  <c r="F68" i="9" s="1"/>
  <c r="Q16" i="16"/>
  <c r="F13" i="9" s="1"/>
  <c r="Q60" i="16"/>
  <c r="F57" i="9" s="1"/>
  <c r="Q21" i="16"/>
  <c r="F18" i="9" s="1"/>
  <c r="Q62" i="16"/>
  <c r="F59" i="9" s="1"/>
  <c r="Q14" i="16"/>
  <c r="F11" i="9" s="1"/>
  <c r="Q82" i="16"/>
  <c r="F79" i="9" s="1"/>
  <c r="Q55" i="16"/>
  <c r="F52" i="9" s="1"/>
  <c r="Q32" i="16"/>
  <c r="F29" i="9" s="1"/>
  <c r="Q92" i="16"/>
  <c r="F89" i="9" s="1"/>
  <c r="Q88" i="16"/>
  <c r="F85" i="9" s="1"/>
  <c r="Q46" i="16"/>
  <c r="F43" i="9" s="1"/>
  <c r="Q87" i="16"/>
  <c r="F84" i="9" s="1"/>
  <c r="Q37" i="16"/>
  <c r="F34" i="9" s="1"/>
  <c r="Q73" i="16"/>
  <c r="F70" i="9" s="1"/>
  <c r="Q23" i="16"/>
  <c r="F20" i="9" s="1"/>
  <c r="Q64" i="16"/>
  <c r="F61" i="9" s="1"/>
  <c r="N45" i="16"/>
  <c r="E42" i="9" s="1"/>
  <c r="N24" i="16"/>
  <c r="E21" i="9" s="1"/>
  <c r="N64" i="16"/>
  <c r="E61" i="9" s="1"/>
  <c r="N71" i="16"/>
  <c r="E68" i="9" s="1"/>
  <c r="Q8" i="16"/>
  <c r="F5" i="9" s="1"/>
  <c r="Q68" i="16"/>
  <c r="F65" i="9" s="1"/>
  <c r="N30" i="16"/>
  <c r="E27" i="9" s="1"/>
  <c r="H23" i="16"/>
  <c r="C20" i="9" s="1"/>
  <c r="H39" i="16"/>
  <c r="C36" i="9" s="1"/>
  <c r="H13" i="16"/>
  <c r="C10" i="9" s="1"/>
  <c r="H33" i="16"/>
  <c r="C30" i="9" s="1"/>
  <c r="H26" i="16"/>
  <c r="C23" i="9" s="1"/>
  <c r="H46" i="16"/>
  <c r="C43" i="9" s="1"/>
  <c r="H90" i="16"/>
  <c r="C87" i="9" s="1"/>
  <c r="H19" i="16"/>
  <c r="C16" i="9" s="1"/>
  <c r="H43" i="16"/>
  <c r="C40" i="9" s="1"/>
  <c r="H63" i="16"/>
  <c r="C60" i="9" s="1"/>
  <c r="H83" i="16"/>
  <c r="C80" i="9" s="1"/>
  <c r="H16" i="16"/>
  <c r="C13" i="9" s="1"/>
  <c r="H36" i="16"/>
  <c r="C33" i="9" s="1"/>
  <c r="H80" i="16"/>
  <c r="C77" i="9" s="1"/>
  <c r="H93" i="16"/>
  <c r="C90" i="9" s="1"/>
  <c r="H29" i="16"/>
  <c r="C26" i="9" s="1"/>
  <c r="H49" i="16"/>
  <c r="C46" i="9" s="1"/>
  <c r="H65" i="16"/>
  <c r="C62" i="9" s="1"/>
  <c r="H81" i="16"/>
  <c r="C78" i="9" s="1"/>
  <c r="H17" i="16"/>
  <c r="C14" i="9" s="1"/>
  <c r="H11" i="16"/>
  <c r="C8" i="9" s="1"/>
  <c r="H31" i="16"/>
  <c r="C28" i="9" s="1"/>
  <c r="H51" i="16"/>
  <c r="C48" i="9" s="1"/>
  <c r="H48" i="16"/>
  <c r="C45" i="9" s="1"/>
  <c r="H21" i="16"/>
  <c r="C18" i="9" s="1"/>
  <c r="H57" i="16"/>
  <c r="C54" i="9" s="1"/>
  <c r="H73" i="16"/>
  <c r="C70" i="9" s="1"/>
  <c r="H22" i="16"/>
  <c r="C19" i="9" s="1"/>
  <c r="H62" i="16"/>
  <c r="C59" i="9" s="1"/>
  <c r="H86" i="16"/>
  <c r="C83" i="9" s="1"/>
  <c r="H35" i="16"/>
  <c r="C32" i="9" s="1"/>
  <c r="H8" i="16"/>
  <c r="C5" i="9" s="1"/>
  <c r="H32" i="16"/>
  <c r="C29" i="9" s="1"/>
  <c r="H52" i="16"/>
  <c r="C49" i="9" s="1"/>
  <c r="H96" i="16"/>
  <c r="C93" i="9" s="1"/>
  <c r="H25" i="16"/>
  <c r="C22" i="9" s="1"/>
  <c r="H45" i="16"/>
  <c r="C42" i="9" s="1"/>
  <c r="H77" i="16"/>
  <c r="C74" i="9" s="1"/>
  <c r="H30" i="16"/>
  <c r="C27" i="9" s="1"/>
  <c r="H27" i="16"/>
  <c r="C24" i="9" s="1"/>
  <c r="H20" i="16"/>
  <c r="C17" i="9" s="1"/>
  <c r="H85" i="16"/>
  <c r="C82" i="9" s="1"/>
  <c r="H10" i="16"/>
  <c r="C7" i="9" s="1"/>
  <c r="H94" i="16"/>
  <c r="C91" i="9" s="1"/>
  <c r="H91" i="16"/>
  <c r="C88" i="9" s="1"/>
  <c r="H84" i="16"/>
  <c r="C81" i="9" s="1"/>
  <c r="H74" i="16"/>
  <c r="C71" i="9" s="1"/>
  <c r="H64" i="16"/>
  <c r="C61" i="9" s="1"/>
  <c r="H54" i="16"/>
  <c r="C51" i="9" s="1"/>
  <c r="H40" i="16"/>
  <c r="C37" i="9" s="1"/>
  <c r="H67" i="16"/>
  <c r="C64" i="9" s="1"/>
  <c r="H53" i="16"/>
  <c r="C50" i="9" s="1"/>
  <c r="H47" i="16"/>
  <c r="C44" i="9" s="1"/>
  <c r="H37" i="16"/>
  <c r="C34" i="9" s="1"/>
  <c r="Q48" i="16"/>
  <c r="F45" i="9" s="1"/>
  <c r="Q94" i="16"/>
  <c r="F91" i="9" s="1"/>
  <c r="N15" i="16"/>
  <c r="E12" i="9" s="1"/>
  <c r="N53" i="16"/>
  <c r="E50" i="9" s="1"/>
  <c r="H12" i="16"/>
  <c r="C9" i="9" s="1"/>
  <c r="H95" i="16"/>
  <c r="C92" i="9" s="1"/>
  <c r="H58" i="16"/>
  <c r="C55" i="9" s="1"/>
  <c r="N5" i="16"/>
  <c r="N93" i="16"/>
  <c r="E90" i="9" s="1"/>
  <c r="N10" i="16"/>
  <c r="E7" i="9" s="1"/>
  <c r="N18" i="16"/>
  <c r="E15" i="9" s="1"/>
  <c r="N26" i="16"/>
  <c r="E23" i="9" s="1"/>
  <c r="N42" i="16"/>
  <c r="E39" i="9" s="1"/>
  <c r="N50" i="16"/>
  <c r="E47" i="9" s="1"/>
  <c r="N66" i="16"/>
  <c r="E63" i="9" s="1"/>
  <c r="N74" i="16"/>
  <c r="E71" i="9" s="1"/>
  <c r="N82" i="16"/>
  <c r="E79" i="9" s="1"/>
  <c r="N90" i="16"/>
  <c r="E87" i="9" s="1"/>
  <c r="N13" i="16"/>
  <c r="E10" i="9" s="1"/>
  <c r="N21" i="16"/>
  <c r="E18" i="9" s="1"/>
  <c r="N29" i="16"/>
  <c r="E26" i="9" s="1"/>
  <c r="N37" i="16"/>
  <c r="E34" i="9" s="1"/>
  <c r="N61" i="16"/>
  <c r="E58" i="9" s="1"/>
  <c r="N69" i="16"/>
  <c r="E66" i="9" s="1"/>
  <c r="N77" i="16"/>
  <c r="E74" i="9" s="1"/>
  <c r="N85" i="16"/>
  <c r="E82" i="9" s="1"/>
  <c r="N25" i="16"/>
  <c r="E22" i="9" s="1"/>
  <c r="N41" i="16"/>
  <c r="E38" i="9" s="1"/>
  <c r="N57" i="16"/>
  <c r="E54" i="9" s="1"/>
  <c r="N89" i="16"/>
  <c r="E86" i="9" s="1"/>
  <c r="N28" i="16"/>
  <c r="E25" i="9" s="1"/>
  <c r="N36" i="16"/>
  <c r="E33" i="9" s="1"/>
  <c r="N48" i="16"/>
  <c r="E45" i="9" s="1"/>
  <c r="N56" i="16"/>
  <c r="E53" i="9" s="1"/>
  <c r="N84" i="16"/>
  <c r="E81" i="9" s="1"/>
  <c r="N88" i="16"/>
  <c r="E85" i="9" s="1"/>
  <c r="N92" i="16"/>
  <c r="E89" i="9" s="1"/>
  <c r="N96" i="16"/>
  <c r="E93" i="9" s="1"/>
  <c r="N14" i="16"/>
  <c r="E11" i="9" s="1"/>
  <c r="N46" i="16"/>
  <c r="E43" i="9" s="1"/>
  <c r="N62" i="16"/>
  <c r="E59" i="9" s="1"/>
  <c r="N78" i="16"/>
  <c r="E75" i="9" s="1"/>
  <c r="N94" i="16"/>
  <c r="E91" i="9" s="1"/>
  <c r="N23" i="16"/>
  <c r="E20" i="9" s="1"/>
  <c r="N31" i="16"/>
  <c r="E28" i="9" s="1"/>
  <c r="N39" i="16"/>
  <c r="E36" i="9" s="1"/>
  <c r="N47" i="16"/>
  <c r="E44" i="9" s="1"/>
  <c r="N55" i="16"/>
  <c r="E52" i="9" s="1"/>
  <c r="N63" i="16"/>
  <c r="E60" i="9" s="1"/>
  <c r="N8" i="16"/>
  <c r="E5" i="9" s="1"/>
  <c r="N16" i="16"/>
  <c r="E13" i="9" s="1"/>
  <c r="N17" i="16"/>
  <c r="E14" i="9" s="1"/>
  <c r="N81" i="16"/>
  <c r="E78" i="9" s="1"/>
  <c r="N32" i="16"/>
  <c r="E29" i="9" s="1"/>
  <c r="N52" i="16"/>
  <c r="E49" i="9" s="1"/>
  <c r="N76" i="16"/>
  <c r="E73" i="9" s="1"/>
  <c r="N22" i="16"/>
  <c r="E19" i="9" s="1"/>
  <c r="N54" i="16"/>
  <c r="E51" i="9" s="1"/>
  <c r="N86" i="16"/>
  <c r="E83" i="9" s="1"/>
  <c r="N35" i="16"/>
  <c r="E32" i="9" s="1"/>
  <c r="N51" i="16"/>
  <c r="E48" i="9" s="1"/>
  <c r="N67" i="16"/>
  <c r="E64" i="9" s="1"/>
  <c r="N87" i="16"/>
  <c r="E84" i="9" s="1"/>
  <c r="N12" i="16"/>
  <c r="E9" i="9" s="1"/>
  <c r="N65" i="16"/>
  <c r="E62" i="9" s="1"/>
  <c r="N11" i="16"/>
  <c r="E8" i="9" s="1"/>
  <c r="N60" i="16"/>
  <c r="E57" i="9" s="1"/>
  <c r="N80" i="16"/>
  <c r="E77" i="9" s="1"/>
  <c r="N6" i="16"/>
  <c r="E3" i="9" s="1"/>
  <c r="N27" i="16"/>
  <c r="E24" i="9" s="1"/>
  <c r="N95" i="16"/>
  <c r="E92" i="9" s="1"/>
  <c r="N33" i="16"/>
  <c r="E30" i="9" s="1"/>
  <c r="N72" i="16"/>
  <c r="E69" i="9" s="1"/>
  <c r="N38" i="16"/>
  <c r="E35" i="9" s="1"/>
  <c r="N7" i="16"/>
  <c r="E4" i="9" s="1"/>
  <c r="N43" i="16"/>
  <c r="E40" i="9" s="1"/>
  <c r="N75" i="16"/>
  <c r="E72" i="9" s="1"/>
  <c r="N20" i="16"/>
  <c r="E17" i="9" s="1"/>
  <c r="N70" i="16"/>
  <c r="E67" i="9" s="1"/>
  <c r="N59" i="16"/>
  <c r="E56" i="9" s="1"/>
  <c r="N40" i="16"/>
  <c r="E37" i="9" s="1"/>
  <c r="N58" i="16"/>
  <c r="E55" i="9" s="1"/>
  <c r="N49" i="16"/>
  <c r="E46" i="9" s="1"/>
  <c r="Q20" i="16"/>
  <c r="F17" i="9" s="1"/>
  <c r="N79" i="16"/>
  <c r="E76" i="9" s="1"/>
  <c r="S97" i="16"/>
  <c r="Q12" i="16"/>
  <c r="F9" i="9" s="1"/>
  <c r="Q80" i="16"/>
  <c r="F77" i="9" s="1"/>
  <c r="N91" i="16"/>
  <c r="E88" i="9" s="1"/>
  <c r="N34" i="16"/>
  <c r="E31" i="9" s="1"/>
  <c r="N73" i="16"/>
  <c r="E70" i="9" s="1"/>
  <c r="Q56" i="16"/>
  <c r="F53" i="9" s="1"/>
  <c r="N68" i="16"/>
  <c r="E65" i="9" s="1"/>
  <c r="H78" i="16"/>
  <c r="C75" i="9" s="1"/>
  <c r="H55" i="16"/>
  <c r="C52" i="9" s="1"/>
  <c r="H18" i="16"/>
  <c r="C15" i="9" s="1"/>
  <c r="H71" i="16"/>
  <c r="C68" i="9" s="1"/>
  <c r="H72" i="16"/>
  <c r="C69" i="9" s="1"/>
  <c r="H68" i="16"/>
  <c r="C65" i="9" s="1"/>
  <c r="Q43" i="16"/>
  <c r="F40" i="9" s="1"/>
  <c r="N9" i="16"/>
  <c r="E6" i="9" s="1"/>
  <c r="J97" i="16"/>
  <c r="K9" i="16" s="1"/>
  <c r="D6" i="9" s="1"/>
  <c r="H41" i="16"/>
  <c r="C38" i="9" s="1"/>
  <c r="H5" i="16"/>
  <c r="Q27" i="16"/>
  <c r="F24" i="9" s="1"/>
  <c r="Q84" i="16"/>
  <c r="F81" i="9" s="1"/>
  <c r="N44" i="16"/>
  <c r="E41" i="9" s="1"/>
  <c r="N83" i="16"/>
  <c r="E80" i="9" s="1"/>
  <c r="D97" i="16"/>
  <c r="H6" i="16"/>
  <c r="C3" i="9" s="1"/>
  <c r="H69" i="16"/>
  <c r="C66" i="9" s="1"/>
  <c r="Q89" i="16"/>
  <c r="F86" i="9" s="1"/>
  <c r="H92" i="16"/>
  <c r="C89" i="9" s="1"/>
  <c r="E13" i="16" l="1"/>
  <c r="B10" i="9" s="1"/>
  <c r="E25" i="16"/>
  <c r="B22" i="9" s="1"/>
  <c r="E33" i="16"/>
  <c r="B30" i="9" s="1"/>
  <c r="E41" i="16"/>
  <c r="B38" i="9" s="1"/>
  <c r="E49" i="16"/>
  <c r="B46" i="9" s="1"/>
  <c r="E57" i="16"/>
  <c r="B54" i="9" s="1"/>
  <c r="E93" i="16"/>
  <c r="B90" i="9" s="1"/>
  <c r="E10" i="16"/>
  <c r="B7" i="9" s="1"/>
  <c r="E18" i="16"/>
  <c r="B15" i="9" s="1"/>
  <c r="E26" i="16"/>
  <c r="B23" i="9" s="1"/>
  <c r="E34" i="16"/>
  <c r="B31" i="9" s="1"/>
  <c r="E42" i="16"/>
  <c r="B39" i="9" s="1"/>
  <c r="E50" i="16"/>
  <c r="B47" i="9" s="1"/>
  <c r="E58" i="16"/>
  <c r="B55" i="9" s="1"/>
  <c r="E66" i="16"/>
  <c r="B63" i="9" s="1"/>
  <c r="E74" i="16"/>
  <c r="B71" i="9" s="1"/>
  <c r="E82" i="16"/>
  <c r="B79" i="9" s="1"/>
  <c r="E15" i="16"/>
  <c r="B12" i="9" s="1"/>
  <c r="E23" i="16"/>
  <c r="B20" i="9" s="1"/>
  <c r="E31" i="16"/>
  <c r="B28" i="9" s="1"/>
  <c r="E39" i="16"/>
  <c r="B36" i="9" s="1"/>
  <c r="E47" i="16"/>
  <c r="B44" i="9" s="1"/>
  <c r="E65" i="16"/>
  <c r="B62" i="9" s="1"/>
  <c r="E89" i="16"/>
  <c r="B86" i="9" s="1"/>
  <c r="E55" i="16"/>
  <c r="B52" i="9" s="1"/>
  <c r="E71" i="16"/>
  <c r="B68" i="9" s="1"/>
  <c r="E79" i="16"/>
  <c r="B76" i="9" s="1"/>
  <c r="E87" i="16"/>
  <c r="B84" i="9" s="1"/>
  <c r="E95" i="16"/>
  <c r="B92" i="9" s="1"/>
  <c r="E12" i="16"/>
  <c r="B9" i="9" s="1"/>
  <c r="E20" i="16"/>
  <c r="B17" i="9" s="1"/>
  <c r="E28" i="16"/>
  <c r="B25" i="9" s="1"/>
  <c r="E36" i="16"/>
  <c r="B33" i="9" s="1"/>
  <c r="E44" i="16"/>
  <c r="B41" i="9" s="1"/>
  <c r="E52" i="16"/>
  <c r="B49" i="9" s="1"/>
  <c r="E60" i="16"/>
  <c r="B57" i="9" s="1"/>
  <c r="E68" i="16"/>
  <c r="B65" i="9" s="1"/>
  <c r="E76" i="16"/>
  <c r="B73" i="9" s="1"/>
  <c r="E84" i="16"/>
  <c r="B81" i="9" s="1"/>
  <c r="E92" i="16"/>
  <c r="B89" i="9" s="1"/>
  <c r="E17" i="16"/>
  <c r="B14" i="9" s="1"/>
  <c r="E21" i="16"/>
  <c r="B18" i="9" s="1"/>
  <c r="E37" i="16"/>
  <c r="B34" i="9" s="1"/>
  <c r="E53" i="16"/>
  <c r="B50" i="9" s="1"/>
  <c r="E14" i="16"/>
  <c r="B11" i="9" s="1"/>
  <c r="E30" i="16"/>
  <c r="B27" i="9" s="1"/>
  <c r="E46" i="16"/>
  <c r="B43" i="9" s="1"/>
  <c r="E62" i="16"/>
  <c r="B59" i="9" s="1"/>
  <c r="E78" i="16"/>
  <c r="B75" i="9" s="1"/>
  <c r="E19" i="16"/>
  <c r="B16" i="9" s="1"/>
  <c r="E35" i="16"/>
  <c r="B32" i="9" s="1"/>
  <c r="E51" i="16"/>
  <c r="B48" i="9" s="1"/>
  <c r="E69" i="16"/>
  <c r="B66" i="9" s="1"/>
  <c r="E83" i="16"/>
  <c r="B80" i="9" s="1"/>
  <c r="E8" i="16"/>
  <c r="B5" i="9" s="1"/>
  <c r="E24" i="16"/>
  <c r="B21" i="9" s="1"/>
  <c r="E40" i="16"/>
  <c r="B37" i="9" s="1"/>
  <c r="E56" i="16"/>
  <c r="B53" i="9" s="1"/>
  <c r="E72" i="16"/>
  <c r="B69" i="9" s="1"/>
  <c r="E88" i="16"/>
  <c r="B85" i="9" s="1"/>
  <c r="E29" i="16"/>
  <c r="B26" i="9" s="1"/>
  <c r="E6" i="16"/>
  <c r="B3" i="9" s="1"/>
  <c r="E38" i="16"/>
  <c r="B35" i="9" s="1"/>
  <c r="E70" i="16"/>
  <c r="B67" i="9" s="1"/>
  <c r="E11" i="16"/>
  <c r="B8" i="9" s="1"/>
  <c r="E43" i="16"/>
  <c r="B40" i="9" s="1"/>
  <c r="E77" i="16"/>
  <c r="B74" i="9" s="1"/>
  <c r="E91" i="16"/>
  <c r="B88" i="9" s="1"/>
  <c r="E32" i="16"/>
  <c r="B29" i="9" s="1"/>
  <c r="E96" i="16"/>
  <c r="B93" i="9" s="1"/>
  <c r="E45" i="16"/>
  <c r="B42" i="9" s="1"/>
  <c r="E22" i="16"/>
  <c r="B19" i="9" s="1"/>
  <c r="E86" i="16"/>
  <c r="B83" i="9" s="1"/>
  <c r="E61" i="16"/>
  <c r="B58" i="9" s="1"/>
  <c r="E75" i="16"/>
  <c r="B72" i="9" s="1"/>
  <c r="E16" i="16"/>
  <c r="B13" i="9" s="1"/>
  <c r="E48" i="16"/>
  <c r="B45" i="9" s="1"/>
  <c r="E80" i="16"/>
  <c r="B77" i="9" s="1"/>
  <c r="E59" i="16"/>
  <c r="B56" i="9" s="1"/>
  <c r="E64" i="16"/>
  <c r="B61" i="9" s="1"/>
  <c r="E9" i="16"/>
  <c r="B6" i="9" s="1"/>
  <c r="E54" i="16"/>
  <c r="B51" i="9" s="1"/>
  <c r="E27" i="16"/>
  <c r="B24" i="9" s="1"/>
  <c r="E94" i="16"/>
  <c r="B91" i="9" s="1"/>
  <c r="E73" i="16"/>
  <c r="B70" i="9" s="1"/>
  <c r="E85" i="16"/>
  <c r="B82" i="9" s="1"/>
  <c r="E67" i="16"/>
  <c r="B64" i="9" s="1"/>
  <c r="E63" i="16"/>
  <c r="B60" i="9" s="1"/>
  <c r="E81" i="16"/>
  <c r="B78" i="9" s="1"/>
  <c r="E90" i="16"/>
  <c r="B87" i="9" s="1"/>
  <c r="T10" i="16"/>
  <c r="G7" i="9" s="1"/>
  <c r="T30" i="16"/>
  <c r="G27" i="9" s="1"/>
  <c r="T38" i="16"/>
  <c r="G35" i="9" s="1"/>
  <c r="T58" i="16"/>
  <c r="G55" i="9" s="1"/>
  <c r="T33" i="16"/>
  <c r="G30" i="9" s="1"/>
  <c r="T7" i="16"/>
  <c r="G4" i="9" s="1"/>
  <c r="T39" i="16"/>
  <c r="G36" i="9" s="1"/>
  <c r="T22" i="16"/>
  <c r="G19" i="9" s="1"/>
  <c r="T34" i="16"/>
  <c r="G31" i="9" s="1"/>
  <c r="T90" i="16"/>
  <c r="G87" i="9" s="1"/>
  <c r="T61" i="16"/>
  <c r="G58" i="9" s="1"/>
  <c r="T23" i="16"/>
  <c r="G20" i="9" s="1"/>
  <c r="T43" i="16"/>
  <c r="G40" i="9" s="1"/>
  <c r="T51" i="16"/>
  <c r="G48" i="9" s="1"/>
  <c r="T71" i="16"/>
  <c r="G68" i="9" s="1"/>
  <c r="T79" i="16"/>
  <c r="G76" i="9" s="1"/>
  <c r="T17" i="16"/>
  <c r="G14" i="9" s="1"/>
  <c r="T20" i="16"/>
  <c r="G17" i="9" s="1"/>
  <c r="T28" i="16"/>
  <c r="G25" i="9" s="1"/>
  <c r="T44" i="16"/>
  <c r="G41" i="9" s="1"/>
  <c r="T56" i="16"/>
  <c r="G53" i="9" s="1"/>
  <c r="T72" i="16"/>
  <c r="G69" i="9" s="1"/>
  <c r="T80" i="16"/>
  <c r="G77" i="9" s="1"/>
  <c r="T65" i="16"/>
  <c r="G62" i="9" s="1"/>
  <c r="T81" i="16"/>
  <c r="G78" i="9" s="1"/>
  <c r="T49" i="16"/>
  <c r="G46" i="9" s="1"/>
  <c r="T26" i="16"/>
  <c r="G23" i="9" s="1"/>
  <c r="T54" i="16"/>
  <c r="G51" i="9" s="1"/>
  <c r="T66" i="16"/>
  <c r="G63" i="9" s="1"/>
  <c r="T74" i="16"/>
  <c r="G71" i="9" s="1"/>
  <c r="T94" i="16"/>
  <c r="G91" i="9" s="1"/>
  <c r="T45" i="16"/>
  <c r="G42" i="9" s="1"/>
  <c r="T69" i="16"/>
  <c r="G66" i="9" s="1"/>
  <c r="T85" i="16"/>
  <c r="G82" i="9" s="1"/>
  <c r="T15" i="16"/>
  <c r="G12" i="9" s="1"/>
  <c r="T27" i="16"/>
  <c r="G24" i="9" s="1"/>
  <c r="T35" i="16"/>
  <c r="G32" i="9" s="1"/>
  <c r="T63" i="16"/>
  <c r="G60" i="9" s="1"/>
  <c r="T91" i="16"/>
  <c r="G88" i="9" s="1"/>
  <c r="T93" i="16"/>
  <c r="G90" i="9" s="1"/>
  <c r="T12" i="16"/>
  <c r="G9" i="9" s="1"/>
  <c r="T84" i="16"/>
  <c r="G81" i="9" s="1"/>
  <c r="T92" i="16"/>
  <c r="G89" i="9" s="1"/>
  <c r="T21" i="16"/>
  <c r="G18" i="9" s="1"/>
  <c r="T41" i="16"/>
  <c r="G38" i="9" s="1"/>
  <c r="T70" i="16"/>
  <c r="G67" i="9" s="1"/>
  <c r="T37" i="16"/>
  <c r="G34" i="9" s="1"/>
  <c r="T19" i="16"/>
  <c r="G16" i="9" s="1"/>
  <c r="T67" i="16"/>
  <c r="G64" i="9" s="1"/>
  <c r="T87" i="16"/>
  <c r="G84" i="9" s="1"/>
  <c r="T8" i="16"/>
  <c r="G5" i="9" s="1"/>
  <c r="T62" i="16"/>
  <c r="G59" i="9" s="1"/>
  <c r="T13" i="16"/>
  <c r="G10" i="9" s="1"/>
  <c r="T11" i="16"/>
  <c r="G8" i="9" s="1"/>
  <c r="T47" i="16"/>
  <c r="G44" i="9" s="1"/>
  <c r="T83" i="16"/>
  <c r="G80" i="9" s="1"/>
  <c r="T24" i="16"/>
  <c r="G21" i="9" s="1"/>
  <c r="T40" i="16"/>
  <c r="G37" i="9" s="1"/>
  <c r="T60" i="16"/>
  <c r="G57" i="9" s="1"/>
  <c r="T76" i="16"/>
  <c r="G73" i="9" s="1"/>
  <c r="T77" i="16"/>
  <c r="G74" i="9" s="1"/>
  <c r="T59" i="16"/>
  <c r="G56" i="9" s="1"/>
  <c r="T29" i="16"/>
  <c r="G26" i="9" s="1"/>
  <c r="T42" i="16"/>
  <c r="G39" i="9" s="1"/>
  <c r="T53" i="16"/>
  <c r="G50" i="9" s="1"/>
  <c r="T55" i="16"/>
  <c r="G52" i="9" s="1"/>
  <c r="T95" i="16"/>
  <c r="G92" i="9" s="1"/>
  <c r="T16" i="16"/>
  <c r="G13" i="9" s="1"/>
  <c r="T88" i="16"/>
  <c r="G85" i="9" s="1"/>
  <c r="T78" i="16"/>
  <c r="G75" i="9" s="1"/>
  <c r="T75" i="16"/>
  <c r="G72" i="9" s="1"/>
  <c r="T48" i="16"/>
  <c r="G45" i="9" s="1"/>
  <c r="T73" i="16"/>
  <c r="G70" i="9" s="1"/>
  <c r="T5" i="16"/>
  <c r="T86" i="16"/>
  <c r="G83" i="9" s="1"/>
  <c r="T52" i="16"/>
  <c r="G49" i="9" s="1"/>
  <c r="T31" i="16"/>
  <c r="G28" i="9" s="1"/>
  <c r="T32" i="16"/>
  <c r="G29" i="9" s="1"/>
  <c r="T46" i="16"/>
  <c r="G43" i="9" s="1"/>
  <c r="T6" i="16"/>
  <c r="G3" i="9" s="1"/>
  <c r="T89" i="16"/>
  <c r="G86" i="9" s="1"/>
  <c r="T18" i="16"/>
  <c r="G15" i="9" s="1"/>
  <c r="T82" i="16"/>
  <c r="G79" i="9" s="1"/>
  <c r="T68" i="16"/>
  <c r="G65" i="9" s="1"/>
  <c r="T64" i="16"/>
  <c r="G61" i="9" s="1"/>
  <c r="T50" i="16"/>
  <c r="G47" i="9" s="1"/>
  <c r="T57" i="16"/>
  <c r="G54" i="9" s="1"/>
  <c r="T14" i="16"/>
  <c r="G11" i="9" s="1"/>
  <c r="T36" i="16"/>
  <c r="G33" i="9" s="1"/>
  <c r="T9" i="16"/>
  <c r="G6" i="9" s="1"/>
  <c r="T96" i="16"/>
  <c r="G93" i="9" s="1"/>
  <c r="E2" i="9"/>
  <c r="E94" i="9" s="1"/>
  <c r="N97" i="16"/>
  <c r="C2" i="9"/>
  <c r="H97" i="16"/>
  <c r="E7" i="16"/>
  <c r="B4" i="9" s="1"/>
  <c r="K10" i="16"/>
  <c r="D7" i="9" s="1"/>
  <c r="K22" i="16"/>
  <c r="D19" i="9" s="1"/>
  <c r="K30" i="16"/>
  <c r="D27" i="9" s="1"/>
  <c r="K50" i="16"/>
  <c r="D47" i="9" s="1"/>
  <c r="K86" i="16"/>
  <c r="D83" i="9" s="1"/>
  <c r="K94" i="16"/>
  <c r="D91" i="9" s="1"/>
  <c r="K61" i="16"/>
  <c r="D58" i="9" s="1"/>
  <c r="K23" i="16"/>
  <c r="D20" i="9" s="1"/>
  <c r="K43" i="16"/>
  <c r="D40" i="9" s="1"/>
  <c r="K51" i="16"/>
  <c r="D48" i="9" s="1"/>
  <c r="K71" i="16"/>
  <c r="D68" i="9" s="1"/>
  <c r="K91" i="16"/>
  <c r="D88" i="9" s="1"/>
  <c r="K13" i="16"/>
  <c r="D10" i="9" s="1"/>
  <c r="K89" i="16"/>
  <c r="D86" i="9" s="1"/>
  <c r="K24" i="16"/>
  <c r="D21" i="9" s="1"/>
  <c r="K32" i="16"/>
  <c r="D29" i="9" s="1"/>
  <c r="K52" i="16"/>
  <c r="D49" i="9" s="1"/>
  <c r="K64" i="16"/>
  <c r="D61" i="9" s="1"/>
  <c r="K84" i="16"/>
  <c r="D81" i="9" s="1"/>
  <c r="K92" i="16"/>
  <c r="D89" i="9" s="1"/>
  <c r="K21" i="16"/>
  <c r="D18" i="9" s="1"/>
  <c r="K34" i="16"/>
  <c r="D31" i="9" s="1"/>
  <c r="K42" i="16"/>
  <c r="D39" i="9" s="1"/>
  <c r="K17" i="16"/>
  <c r="D14" i="9" s="1"/>
  <c r="K37" i="16"/>
  <c r="D34" i="9" s="1"/>
  <c r="K93" i="16"/>
  <c r="D90" i="9" s="1"/>
  <c r="K35" i="16"/>
  <c r="D32" i="9" s="1"/>
  <c r="K55" i="16"/>
  <c r="D52" i="9" s="1"/>
  <c r="K63" i="16"/>
  <c r="D60" i="9" s="1"/>
  <c r="K75" i="16"/>
  <c r="D72" i="9" s="1"/>
  <c r="K83" i="16"/>
  <c r="D80" i="9" s="1"/>
  <c r="K29" i="16"/>
  <c r="D26" i="9" s="1"/>
  <c r="K57" i="16"/>
  <c r="D54" i="9" s="1"/>
  <c r="K8" i="16"/>
  <c r="D5" i="9" s="1"/>
  <c r="K16" i="16"/>
  <c r="D13" i="9" s="1"/>
  <c r="K36" i="16"/>
  <c r="D33" i="9" s="1"/>
  <c r="K44" i="16"/>
  <c r="D41" i="9" s="1"/>
  <c r="K68" i="16"/>
  <c r="D65" i="9" s="1"/>
  <c r="K76" i="16"/>
  <c r="D73" i="9" s="1"/>
  <c r="K53" i="16"/>
  <c r="D50" i="9" s="1"/>
  <c r="K77" i="16"/>
  <c r="D74" i="9" s="1"/>
  <c r="K6" i="16"/>
  <c r="D3" i="9" s="1"/>
  <c r="K46" i="16"/>
  <c r="D43" i="9" s="1"/>
  <c r="K66" i="16"/>
  <c r="D63" i="9" s="1"/>
  <c r="K25" i="16"/>
  <c r="D22" i="9" s="1"/>
  <c r="K81" i="16"/>
  <c r="D78" i="9" s="1"/>
  <c r="K19" i="16"/>
  <c r="D16" i="9" s="1"/>
  <c r="K59" i="16"/>
  <c r="D56" i="9" s="1"/>
  <c r="K79" i="16"/>
  <c r="D76" i="9" s="1"/>
  <c r="K73" i="16"/>
  <c r="D70" i="9" s="1"/>
  <c r="K40" i="16"/>
  <c r="D37" i="9" s="1"/>
  <c r="K80" i="16"/>
  <c r="D77" i="9" s="1"/>
  <c r="K65" i="16"/>
  <c r="D62" i="9" s="1"/>
  <c r="K26" i="16"/>
  <c r="D23" i="9" s="1"/>
  <c r="K62" i="16"/>
  <c r="D59" i="9" s="1"/>
  <c r="K82" i="16"/>
  <c r="D79" i="9" s="1"/>
  <c r="K69" i="16"/>
  <c r="D66" i="9" s="1"/>
  <c r="K39" i="16"/>
  <c r="D36" i="9" s="1"/>
  <c r="K95" i="16"/>
  <c r="D92" i="9" s="1"/>
  <c r="K60" i="16"/>
  <c r="D57" i="9" s="1"/>
  <c r="K96" i="16"/>
  <c r="D93" i="9" s="1"/>
  <c r="K18" i="16"/>
  <c r="D15" i="9" s="1"/>
  <c r="K11" i="16"/>
  <c r="D8" i="9" s="1"/>
  <c r="K12" i="16"/>
  <c r="D9" i="9" s="1"/>
  <c r="K48" i="16"/>
  <c r="D45" i="9" s="1"/>
  <c r="K85" i="16"/>
  <c r="D82" i="9" s="1"/>
  <c r="K5" i="16"/>
  <c r="K14" i="16"/>
  <c r="D11" i="9" s="1"/>
  <c r="K54" i="16"/>
  <c r="D51" i="9" s="1"/>
  <c r="K90" i="16"/>
  <c r="D87" i="9" s="1"/>
  <c r="K47" i="16"/>
  <c r="D44" i="9" s="1"/>
  <c r="K87" i="16"/>
  <c r="D84" i="9" s="1"/>
  <c r="K38" i="16"/>
  <c r="D35" i="9" s="1"/>
  <c r="K49" i="16"/>
  <c r="D46" i="9" s="1"/>
  <c r="K67" i="16"/>
  <c r="D64" i="9" s="1"/>
  <c r="K31" i="16"/>
  <c r="D28" i="9" s="1"/>
  <c r="K72" i="16"/>
  <c r="D69" i="9" s="1"/>
  <c r="K28" i="16"/>
  <c r="D25" i="9" s="1"/>
  <c r="K33" i="16"/>
  <c r="D30" i="9" s="1"/>
  <c r="K27" i="16"/>
  <c r="D24" i="9" s="1"/>
  <c r="K74" i="16"/>
  <c r="D71" i="9" s="1"/>
  <c r="K41" i="16"/>
  <c r="D38" i="9" s="1"/>
  <c r="K7" i="16"/>
  <c r="D4" i="9" s="1"/>
  <c r="K20" i="16"/>
  <c r="D17" i="9" s="1"/>
  <c r="K45" i="16"/>
  <c r="D42" i="9" s="1"/>
  <c r="K78" i="16"/>
  <c r="D75" i="9" s="1"/>
  <c r="K70" i="16"/>
  <c r="D67" i="9" s="1"/>
  <c r="K88" i="16"/>
  <c r="D85" i="9" s="1"/>
  <c r="K56" i="16"/>
  <c r="D53" i="9" s="1"/>
  <c r="K15" i="16"/>
  <c r="D12" i="9" s="1"/>
  <c r="K58" i="16"/>
  <c r="D55" i="9" s="1"/>
  <c r="T25" i="16"/>
  <c r="G22" i="9" s="1"/>
  <c r="F2" i="9"/>
  <c r="F94" i="9" s="1"/>
  <c r="Q97" i="16"/>
  <c r="H3" i="9" l="1"/>
  <c r="C94" i="9"/>
  <c r="H64" i="9"/>
  <c r="H24" i="9"/>
  <c r="H56" i="9"/>
  <c r="H72" i="9"/>
  <c r="H42" i="9"/>
  <c r="H74" i="9"/>
  <c r="H35" i="9"/>
  <c r="H69" i="9"/>
  <c r="H5" i="9"/>
  <c r="H32" i="9"/>
  <c r="H43" i="9"/>
  <c r="H34" i="9"/>
  <c r="H81" i="9"/>
  <c r="H49" i="9"/>
  <c r="H17" i="9"/>
  <c r="H76" i="9"/>
  <c r="H62" i="9"/>
  <c r="H20" i="9"/>
  <c r="H63" i="9"/>
  <c r="H31" i="9"/>
  <c r="H90" i="9"/>
  <c r="H30" i="9"/>
  <c r="H87" i="9"/>
  <c r="H82" i="9"/>
  <c r="H51" i="9"/>
  <c r="H77" i="9"/>
  <c r="H58" i="9"/>
  <c r="H93" i="9"/>
  <c r="H40" i="9"/>
  <c r="H53" i="9"/>
  <c r="H80" i="9"/>
  <c r="H16" i="9"/>
  <c r="H27" i="9"/>
  <c r="H18" i="9"/>
  <c r="H73" i="9"/>
  <c r="H41" i="9"/>
  <c r="H9" i="9"/>
  <c r="H68" i="9"/>
  <c r="H44" i="9"/>
  <c r="H12" i="9"/>
  <c r="H55" i="9"/>
  <c r="H23" i="9"/>
  <c r="H54" i="9"/>
  <c r="H22" i="9"/>
  <c r="H78" i="9"/>
  <c r="H70" i="9"/>
  <c r="H6" i="9"/>
  <c r="H45" i="9"/>
  <c r="H83" i="9"/>
  <c r="H29" i="9"/>
  <c r="H8" i="9"/>
  <c r="H26" i="9"/>
  <c r="H37" i="9"/>
  <c r="H66" i="9"/>
  <c r="H75" i="9"/>
  <c r="H11" i="9"/>
  <c r="H14" i="9"/>
  <c r="H65" i="9"/>
  <c r="H33" i="9"/>
  <c r="H92" i="9"/>
  <c r="H52" i="9"/>
  <c r="H36" i="9"/>
  <c r="H79" i="9"/>
  <c r="H47" i="9"/>
  <c r="H15" i="9"/>
  <c r="H46" i="9"/>
  <c r="H10" i="9"/>
  <c r="H60" i="9"/>
  <c r="H91" i="9"/>
  <c r="H61" i="9"/>
  <c r="H13" i="9"/>
  <c r="H19" i="9"/>
  <c r="H88" i="9"/>
  <c r="H67" i="9"/>
  <c r="H85" i="9"/>
  <c r="H21" i="9"/>
  <c r="H48" i="9"/>
  <c r="H59" i="9"/>
  <c r="H50" i="9"/>
  <c r="H89" i="9"/>
  <c r="H57" i="9"/>
  <c r="H25" i="9"/>
  <c r="H84" i="9"/>
  <c r="H86" i="9"/>
  <c r="H28" i="9"/>
  <c r="H71" i="9"/>
  <c r="H39" i="9"/>
  <c r="H7" i="9"/>
  <c r="H38" i="9"/>
  <c r="H4" i="9"/>
  <c r="D2" i="9"/>
  <c r="D94" i="9" s="1"/>
  <c r="K97" i="16"/>
  <c r="T97" i="16"/>
  <c r="G2" i="9"/>
  <c r="G94" i="9" s="1"/>
  <c r="E97" i="16"/>
  <c r="B2" i="9"/>
  <c r="H2" i="9" l="1"/>
  <c r="B94" i="9"/>
  <c r="H94" i="9" s="1"/>
</calcChain>
</file>

<file path=xl/sharedStrings.xml><?xml version="1.0" encoding="utf-8"?>
<sst xmlns="http://schemas.openxmlformats.org/spreadsheetml/2006/main" count="1330" uniqueCount="181">
  <si>
    <t>IrDL</t>
  </si>
  <si>
    <t>IrRV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</si>
  <si>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</si>
  <si>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</si>
  <si>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</si>
  <si>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</si>
  <si>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</si>
  <si>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</si>
  <si>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</si>
  <si>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</si>
  <si>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</si>
  <si>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</si>
  <si>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</si>
  <si>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</si>
  <si>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</si>
  <si>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</si>
  <si>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</si>
  <si>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</si>
  <si>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</si>
  <si>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</si>
  <si>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</si>
  <si>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</si>
  <si>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</si>
  <si>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</si>
  <si>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</si>
  <si>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</si>
  <si>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</si>
  <si>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</si>
  <si>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</si>
  <si>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</si>
  <si>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</si>
  <si>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</si>
  <si>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</si>
  <si>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</si>
  <si>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</si>
  <si>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</si>
  <si>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</si>
  <si>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</si>
  <si>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</si>
  <si>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</si>
  <si>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</si>
  <si>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</si>
  <si>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</si>
  <si>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</si>
  <si>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</si>
  <si>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</si>
  <si>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</si>
  <si>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</si>
  <si>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</si>
  <si>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</si>
  <si>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</si>
  <si>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</si>
  <si>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</si>
  <si>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</si>
  <si>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</si>
  <si>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</si>
  <si>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</si>
  <si>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</si>
  <si>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</si>
  <si>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</si>
  <si>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</si>
  <si>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</si>
  <si>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</si>
  <si>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</si>
  <si>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</si>
  <si>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</si>
  <si>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</si>
  <si>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</si>
  <si>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</si>
  <si>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</si>
  <si>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</si>
  <si>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</si>
  <si>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</si>
  <si>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</si>
  <si>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</si>
  <si>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</si>
  <si>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</si>
  <si>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</si>
  <si>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</si>
  <si>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</si>
  <si>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</si>
  <si>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</si>
  <si>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</si>
  <si>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</si>
  <si>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</si>
  <si>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</si>
  <si>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Três Rios</t>
  </si>
  <si>
    <t>Valença</t>
  </si>
  <si>
    <t>Varre-Sai</t>
  </si>
  <si>
    <t>Vassouras</t>
  </si>
  <si>
    <t>Volta Redonda</t>
  </si>
  <si>
    <t>IAP</t>
  </si>
  <si>
    <t>IrAP</t>
  </si>
  <si>
    <t>Mesquita</t>
  </si>
  <si>
    <t>Trajano de Moraes</t>
  </si>
  <si>
    <t>Município</t>
  </si>
  <si>
    <t>IrAPM</t>
  </si>
  <si>
    <t>ITE</t>
  </si>
  <si>
    <t>IrTE</t>
  </si>
  <si>
    <t>Sigla</t>
  </si>
  <si>
    <t>Nome</t>
  </si>
  <si>
    <t>Unidade</t>
  </si>
  <si>
    <t>Definição</t>
  </si>
  <si>
    <t>PAP</t>
  </si>
  <si>
    <t>Parcelas de Áreas Protegidas</t>
  </si>
  <si>
    <t>Hectares</t>
  </si>
  <si>
    <t>Superfície, em hectares, da porção da Unidade de Conservação contida dentro do território municipal</t>
  </si>
  <si>
    <t>Índice de Área Protegida</t>
  </si>
  <si>
    <t>FI</t>
  </si>
  <si>
    <t>Fator de Importância da Parcela</t>
  </si>
  <si>
    <t>GI</t>
  </si>
  <si>
    <t>Grau de Implementação da Parcela</t>
  </si>
  <si>
    <t>GC</t>
  </si>
  <si>
    <t>Grau de Conservação da Parcela</t>
  </si>
  <si>
    <t>Índice Relativo de Área Protegida</t>
  </si>
  <si>
    <t>Razão entre o índice de áreas protegidas  (IAP) e a soma dos IAP's de todos os municípios do Estado</t>
  </si>
  <si>
    <t>Índice Relativo de Áreas Protegidas Municipais</t>
  </si>
  <si>
    <t>Calculado como o IrAP, sendo computadas apenas as Parcelas de Áreas Protegidas Municipais. As parcelas de áreas protegidas municipais não foram excluídas do IAP, portanto contribuem para a formação de ambos os índices (IAP e IAPM)</t>
  </si>
  <si>
    <t>Índice de Tratamento de Esgoto</t>
  </si>
  <si>
    <t>Percentual de população urbana atendida por tratamento de esgoto ponderado pelo nível de tratamento</t>
  </si>
  <si>
    <t>Índice Relativo de Tratamento de Esgoto</t>
  </si>
  <si>
    <t>Razão entre o índice tratamento de esgoto do município (ITE) e a soma dos ITE's de todos os municípios do Estado.</t>
  </si>
  <si>
    <t>IrMA</t>
  </si>
  <si>
    <t xml:space="preserve">Índice Relativo de Mananciais de Abastecimento </t>
  </si>
  <si>
    <t>Razão entre a área de drenagem do município e a área drenante total da bacia com captação para abastecimento público de municípios situados fora da bacia, multiplicado pela cota parte da bacia</t>
  </si>
  <si>
    <t>Índice Relativo de Destinação Final de Resíduos Sólidos Urbanos</t>
  </si>
  <si>
    <t>Razão entre o fator de avaliação da destinação final do lixo (DI) do município e a soma dos DL's de todos os municípios do Estado</t>
  </si>
  <si>
    <t xml:space="preserve">Índice Relativo de Remediação dos Vazadouros </t>
  </si>
  <si>
    <t>Razão entre o fator de avaliação do estágio de remediação dos vazadouros (RV) do município e a soma dos RV's de todos os municípios do Estado</t>
  </si>
  <si>
    <t>Munícipio</t>
  </si>
  <si>
    <t>Somatório</t>
  </si>
  <si>
    <t>Índice Final de Conservação Ambiental</t>
  </si>
  <si>
    <t>Paraty</t>
  </si>
  <si>
    <t>Tabela 608 - População residente, por situação do domicílio e sexo - Sinopse</t>
  </si>
  <si>
    <t>Variável = População residente (Pessoas)</t>
  </si>
  <si>
    <t>Ano = 2010</t>
  </si>
  <si>
    <t>Situação do domicílio</t>
  </si>
  <si>
    <t>Total</t>
  </si>
  <si>
    <t>Urbana</t>
  </si>
  <si>
    <t>Rural</t>
  </si>
  <si>
    <t>-</t>
  </si>
  <si>
    <t>Fonte: IBGE - Censo Demográfico - 2010</t>
  </si>
  <si>
    <t>Nota: Os dados são da Sinopse.</t>
  </si>
  <si>
    <t>Sexo = Total</t>
  </si>
  <si>
    <t>Municípios</t>
  </si>
  <si>
    <t>remediação (IRV)</t>
  </si>
  <si>
    <t>Somatorio dos IAP´s</t>
  </si>
  <si>
    <t>IAPM</t>
  </si>
  <si>
    <t>Somatorio dos IAPM´s</t>
  </si>
  <si>
    <t xml:space="preserve">Órgão executor da política ambiental </t>
  </si>
  <si>
    <t>Conselho municipal de meio ambiente</t>
  </si>
  <si>
    <t>Fundo municipal de meio ambiente</t>
  </si>
  <si>
    <t>Situação da Guarda Ambiental</t>
  </si>
  <si>
    <t>TOTAL</t>
  </si>
  <si>
    <t>Nota: Pendente 2015**  - Por força do Decreto N°45.691 de 15/06/2016, concedendo prazo para os municípios implantarem a Guarda Municipal, este requisito não é condicionante para o repasse do Ano fiscal 2017.</t>
  </si>
  <si>
    <t>IrDR</t>
  </si>
  <si>
    <t>IMA</t>
  </si>
  <si>
    <t>VA IQSMMA (%)</t>
  </si>
  <si>
    <t>ITE c/ VA</t>
  </si>
  <si>
    <t>IDR</t>
  </si>
  <si>
    <t>destino (IDR)</t>
  </si>
  <si>
    <t>IDR c/ VA</t>
  </si>
  <si>
    <t>IRV</t>
  </si>
  <si>
    <t>IRV c/ VA</t>
  </si>
  <si>
    <t>IAP c/ VA</t>
  </si>
  <si>
    <t>IAPM c/ VA</t>
  </si>
  <si>
    <t>Valor Adicional (VA IQSMMA)</t>
  </si>
  <si>
    <t>IMA c/ VA</t>
  </si>
  <si>
    <t>Composto pela soma das Parcelas de Áreas Protegidas (PAP) federais, estaduais, municipais e particulares, localizadas dentro do território municipal, ponderadas (cada uma delas) pelo Fator de Importancia da Parcela (FI), Grau de Implementação da Parcela (GI), eo Grau de Conservação da parcela (GC)</t>
  </si>
  <si>
    <t>Termos e definições - ICMS ECOLÓGICO (DECRETO ESTADUAL N° 46884/2019)</t>
  </si>
  <si>
    <t>Relevante à categoria da UC, conforme Lei n° 9985/2000 e o Anexo I do Decreto Estadual n° 46884/2019</t>
  </si>
  <si>
    <t>Relevante à situação da implementação da infraestrutura e estrutura legal da UC, conforme o Anexo I do Decreto Estadual n° 46884/2019</t>
  </si>
  <si>
    <t>Relevante à situação da conservação e da cobertura vegetal da UC, conforme o Anexo I do Decreto Estadual n° 46884/2019</t>
  </si>
  <si>
    <t>Sim</t>
  </si>
  <si>
    <t>Não</t>
  </si>
  <si>
    <t xml:space="preserve">Sim </t>
  </si>
  <si>
    <t>sim</t>
  </si>
  <si>
    <t>SIM</t>
  </si>
  <si>
    <t>Sm</t>
  </si>
  <si>
    <t>Habilitado a receber recursos do ICMS Ecológico em 2022?</t>
  </si>
  <si>
    <t>ICMS ECOLÓGICO 2021: SISTEMA MUNICIPAL DE MEIO AMBIENTE em 2020 (ANO-FISCAL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</si>
</sst>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0.0000000000"/>
    <numFmt numFmtId="166" formatCode="_(* #,##0.0_);_(* \(#,##0.0\);_(* \-??_);_(@_)"/>
    <numFmt numFmtId="167" formatCode="_(* #,##0.000000_);_(* \(#,##0.000000\);_(* &quot;-&quot;??_);_(@_)"/>
    <numFmt numFmtId="168" formatCode="0.000000"/>
    <numFmt numFmtId="169" formatCode="0.0000000"/>
    <numFmt numFmtId="170" formatCode="0.00000000"/>
    <numFmt numFmtId="171" formatCode="0.000000000"/>
    <numFmt numFmtId="172" formatCode="0.0000"/>
    <numFmt numFmtId="173" formatCode="0.00000"/>
    <numFmt numFmtId="174" formatCode="_(* #,##0.000000000_);_(* \(#,##0.000000000\);_(* &quot;-&quot;??_);_(@_)"/>
    <numFmt numFmtId="175" formatCode="_(* #,##0.00_);_(* \(#,##0.00\);_(* \-??_);_(@_)"/>
    <numFmt numFmtId="176" formatCode="#,##0.000000000"/>
    <numFmt numFmtId="177" formatCode="0.000"/>
    <numFmt numFmtId="178" formatCode="#,##0.000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EDF3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9CC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5E98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7ABC32"/>
        <bgColor indexed="64"/>
      </patternFill>
    </fill>
    <fill>
      <patternFill patternType="solid">
        <fgColor rgb="FF7ABC32"/>
        <bgColor rgb="FF000000"/>
      </patternFill>
    </fill>
    <fill>
      <patternFill patternType="solid">
        <fgColor rgb="FF7CBF3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7CBF3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47E7E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5E98C4"/>
      </left>
      <right style="thin">
        <color rgb="FF5E98C4"/>
      </right>
      <top style="thin">
        <color rgb="FF5E98C4"/>
      </top>
      <bottom style="thin">
        <color rgb="FF5E98C4"/>
      </bottom>
      <diagonal/>
    </border>
    <border>
      <left style="thin">
        <color rgb="FF5E98C4"/>
      </left>
      <right/>
      <top style="thin">
        <color rgb="FF5E98C4"/>
      </top>
      <bottom style="thin">
        <color rgb="FF5E98C4"/>
      </bottom>
      <diagonal/>
    </border>
    <border>
      <left/>
      <right/>
      <top style="thin">
        <color rgb="FF5E98C4"/>
      </top>
      <bottom style="thin">
        <color rgb="FF5E98C4"/>
      </bottom>
      <diagonal/>
    </border>
    <border>
      <left/>
      <right style="thin">
        <color rgb="FF5E98C4"/>
      </right>
      <top style="thin">
        <color rgb="FF5E98C4"/>
      </top>
      <bottom style="thin">
        <color rgb="FF5E98C4"/>
      </bottom>
      <diagonal/>
    </border>
    <border>
      <left style="thin">
        <color rgb="FF5E98C4"/>
      </left>
      <right style="thin">
        <color rgb="FF5E98C4"/>
      </right>
      <top style="thin">
        <color rgb="FF5E98C4"/>
      </top>
      <bottom/>
      <diagonal/>
    </border>
    <border>
      <left style="thin">
        <color rgb="FF5E98C4"/>
      </left>
      <right style="thin">
        <color rgb="FF5E98C4"/>
      </right>
      <top/>
      <bottom style="thin">
        <color rgb="FF5E98C4"/>
      </bottom>
      <diagonal/>
    </border>
  </borders>
  <cellStyleXfs count="19">
    <xf numFmtId="0" fontId="0" fillId="0" borderId="0"/>
    <xf numFmtId="0" fontId="15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4" fillId="0" borderId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169" fontId="6" fillId="0" borderId="0" xfId="0" applyNumberFormat="1" applyFont="1"/>
    <xf numFmtId="170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Fill="1"/>
    <xf numFmtId="0" fontId="2" fillId="4" borderId="14" xfId="0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right" wrapText="1"/>
    </xf>
    <xf numFmtId="0" fontId="7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0" fontId="6" fillId="0" borderId="0" xfId="0" applyNumberFormat="1" applyFont="1"/>
    <xf numFmtId="0" fontId="5" fillId="0" borderId="3" xfId="0" applyFont="1" applyFill="1" applyBorder="1"/>
    <xf numFmtId="0" fontId="2" fillId="6" borderId="14" xfId="0" applyFont="1" applyFill="1" applyBorder="1" applyAlignment="1">
      <alignment horizontal="left" vertical="center" wrapText="1"/>
    </xf>
    <xf numFmtId="173" fontId="6" fillId="0" borderId="0" xfId="0" applyNumberFormat="1" applyFont="1" applyFill="1"/>
    <xf numFmtId="172" fontId="6" fillId="0" borderId="0" xfId="0" applyNumberFormat="1" applyFont="1" applyFill="1"/>
    <xf numFmtId="172" fontId="5" fillId="0" borderId="3" xfId="0" applyNumberFormat="1" applyFont="1" applyFill="1" applyBorder="1"/>
    <xf numFmtId="0" fontId="18" fillId="0" borderId="0" xfId="0" applyFont="1"/>
    <xf numFmtId="0" fontId="18" fillId="7" borderId="0" xfId="0" applyFont="1" applyFill="1" applyBorder="1"/>
    <xf numFmtId="0" fontId="18" fillId="7" borderId="0" xfId="5" applyFont="1" applyFill="1" applyBorder="1"/>
    <xf numFmtId="2" fontId="18" fillId="0" borderId="0" xfId="0" applyNumberFormat="1" applyFont="1"/>
    <xf numFmtId="0" fontId="19" fillId="0" borderId="0" xfId="0" applyFont="1"/>
    <xf numFmtId="0" fontId="19" fillId="3" borderId="4" xfId="0" applyFont="1" applyFill="1" applyBorder="1"/>
    <xf numFmtId="0" fontId="19" fillId="3" borderId="6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/>
    <xf numFmtId="0" fontId="18" fillId="3" borderId="7" xfId="0" applyFont="1" applyFill="1" applyBorder="1"/>
    <xf numFmtId="173" fontId="18" fillId="3" borderId="8" xfId="0" applyNumberFormat="1" applyFont="1" applyFill="1" applyBorder="1"/>
    <xf numFmtId="173" fontId="19" fillId="3" borderId="6" xfId="0" applyNumberFormat="1" applyFont="1" applyFill="1" applyBorder="1"/>
    <xf numFmtId="168" fontId="18" fillId="0" borderId="0" xfId="0" applyNumberFormat="1" applyFont="1"/>
    <xf numFmtId="166" fontId="4" fillId="8" borderId="0" xfId="7" applyNumberFormat="1" applyFont="1" applyFill="1" applyAlignment="1">
      <alignment vertical="center" wrapText="1"/>
    </xf>
    <xf numFmtId="0" fontId="4" fillId="8" borderId="0" xfId="7" applyFont="1" applyFill="1" applyAlignment="1">
      <alignment vertical="center" wrapText="1"/>
    </xf>
    <xf numFmtId="166" fontId="4" fillId="8" borderId="0" xfId="7" applyNumberFormat="1" applyFont="1" applyFill="1" applyAlignment="1">
      <alignment wrapText="1"/>
    </xf>
    <xf numFmtId="166" fontId="4" fillId="8" borderId="0" xfId="7" applyNumberFormat="1" applyFont="1" applyFill="1" applyBorder="1" applyAlignment="1">
      <alignment wrapText="1"/>
    </xf>
    <xf numFmtId="166" fontId="13" fillId="8" borderId="0" xfId="7" applyNumberFormat="1" applyFont="1" applyFill="1" applyAlignment="1">
      <alignment vertical="center" wrapText="1"/>
    </xf>
    <xf numFmtId="166" fontId="13" fillId="8" borderId="0" xfId="7" applyNumberFormat="1" applyFont="1" applyFill="1" applyAlignment="1">
      <alignment horizontal="center" vertical="center" wrapText="1"/>
    </xf>
    <xf numFmtId="166" fontId="13" fillId="8" borderId="12" xfId="7" applyNumberFormat="1" applyFont="1" applyFill="1" applyBorder="1" applyAlignment="1">
      <alignment horizontal="center" vertical="center" wrapText="1"/>
    </xf>
    <xf numFmtId="0" fontId="13" fillId="8" borderId="12" xfId="2" applyFont="1" applyFill="1" applyBorder="1" applyAlignment="1">
      <alignment horizontal="left" vertical="top" wrapText="1"/>
    </xf>
    <xf numFmtId="0" fontId="4" fillId="8" borderId="0" xfId="2" applyFont="1" applyFill="1" applyAlignment="1">
      <alignment wrapText="1"/>
    </xf>
    <xf numFmtId="0" fontId="13" fillId="8" borderId="0" xfId="2" applyFont="1" applyFill="1" applyAlignment="1">
      <alignment wrapText="1"/>
    </xf>
    <xf numFmtId="0" fontId="13" fillId="8" borderId="12" xfId="2" applyFont="1" applyFill="1" applyBorder="1" applyAlignment="1">
      <alignment wrapText="1"/>
    </xf>
    <xf numFmtId="0" fontId="4" fillId="8" borderId="12" xfId="2" applyFont="1" applyFill="1" applyBorder="1" applyAlignment="1">
      <alignment wrapText="1"/>
    </xf>
    <xf numFmtId="166" fontId="4" fillId="8" borderId="12" xfId="7" applyNumberFormat="1" applyFont="1" applyFill="1" applyBorder="1" applyAlignment="1">
      <alignment vertical="center" wrapText="1"/>
    </xf>
    <xf numFmtId="0" fontId="0" fillId="0" borderId="0" xfId="0" applyBorder="1"/>
    <xf numFmtId="171" fontId="21" fillId="0" borderId="0" xfId="4" applyNumberFormat="1" applyFont="1" applyBorder="1"/>
    <xf numFmtId="171" fontId="21" fillId="10" borderId="0" xfId="4" applyNumberFormat="1" applyFont="1" applyFill="1" applyBorder="1"/>
    <xf numFmtId="0" fontId="19" fillId="0" borderId="0" xfId="0" applyFont="1" applyFill="1"/>
    <xf numFmtId="165" fontId="18" fillId="0" borderId="0" xfId="0" applyNumberFormat="1" applyFont="1" applyFill="1"/>
    <xf numFmtId="0" fontId="18" fillId="0" borderId="0" xfId="0" applyFont="1" applyBorder="1"/>
    <xf numFmtId="171" fontId="21" fillId="0" borderId="0" xfId="0" applyNumberFormat="1" applyFont="1" applyFill="1" applyBorder="1"/>
    <xf numFmtId="0" fontId="0" fillId="0" borderId="0" xfId="0" applyFill="1" applyBorder="1"/>
    <xf numFmtId="171" fontId="23" fillId="0" borderId="0" xfId="0" applyNumberFormat="1" applyFont="1" applyFill="1" applyBorder="1"/>
    <xf numFmtId="0" fontId="13" fillId="8" borderId="1" xfId="6" applyNumberFormat="1" applyFont="1" applyFill="1" applyBorder="1" applyAlignment="1">
      <alignment horizontal="left" vertical="center" wrapText="1"/>
    </xf>
    <xf numFmtId="166" fontId="13" fillId="8" borderId="1" xfId="7" applyNumberFormat="1" applyFont="1" applyFill="1" applyBorder="1" applyAlignment="1">
      <alignment horizontal="center" wrapText="1"/>
    </xf>
    <xf numFmtId="166" fontId="20" fillId="9" borderId="1" xfId="7" applyNumberFormat="1" applyFont="1" applyFill="1" applyBorder="1" applyAlignment="1">
      <alignment horizontal="center" wrapText="1"/>
    </xf>
    <xf numFmtId="0" fontId="13" fillId="8" borderId="1" xfId="6" applyFont="1" applyFill="1" applyBorder="1" applyAlignment="1">
      <alignment horizontal="left" vertical="center" wrapText="1"/>
    </xf>
    <xf numFmtId="171" fontId="23" fillId="13" borderId="1" xfId="0" applyNumberFormat="1" applyFont="1" applyFill="1" applyBorder="1"/>
    <xf numFmtId="0" fontId="25" fillId="0" borderId="0" xfId="0" applyNumberFormat="1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left" vertical="center" indent="1"/>
    </xf>
    <xf numFmtId="173" fontId="6" fillId="12" borderId="0" xfId="0" applyNumberFormat="1" applyFont="1" applyFill="1" applyBorder="1"/>
    <xf numFmtId="170" fontId="18" fillId="12" borderId="0" xfId="14" applyNumberFormat="1" applyFont="1" applyFill="1" applyAlignment="1" applyProtection="1">
      <alignment vertical="center"/>
    </xf>
    <xf numFmtId="170" fontId="18" fillId="12" borderId="0" xfId="2" applyNumberFormat="1" applyFont="1" applyFill="1" applyAlignment="1" applyProtection="1">
      <alignment vertical="center"/>
    </xf>
    <xf numFmtId="171" fontId="18" fillId="13" borderId="0" xfId="5" applyNumberFormat="1" applyFont="1" applyFill="1" applyBorder="1"/>
    <xf numFmtId="0" fontId="18" fillId="14" borderId="0" xfId="2" applyFont="1" applyFill="1" applyAlignment="1" applyProtection="1">
      <alignment vertical="center"/>
    </xf>
    <xf numFmtId="170" fontId="18" fillId="14" borderId="0" xfId="2" applyNumberFormat="1" applyFont="1" applyFill="1" applyAlignment="1" applyProtection="1">
      <alignment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8" fillId="16" borderId="0" xfId="5" applyFont="1" applyFill="1" applyBorder="1" applyAlignment="1" applyProtection="1">
      <alignment horizontal="left" vertical="center"/>
    </xf>
    <xf numFmtId="176" fontId="18" fillId="16" borderId="0" xfId="5" applyNumberFormat="1" applyFont="1" applyFill="1" applyBorder="1"/>
    <xf numFmtId="171" fontId="18" fillId="16" borderId="0" xfId="5" applyNumberFormat="1" applyFont="1" applyFill="1" applyBorder="1"/>
    <xf numFmtId="0" fontId="10" fillId="14" borderId="1" xfId="0" applyFont="1" applyFill="1" applyBorder="1" applyAlignment="1">
      <alignment vertical="center"/>
    </xf>
    <xf numFmtId="2" fontId="10" fillId="15" borderId="1" xfId="0" applyNumberFormat="1" applyFont="1" applyFill="1" applyBorder="1" applyAlignment="1">
      <alignment vertical="center"/>
    </xf>
    <xf numFmtId="2" fontId="23" fillId="15" borderId="1" xfId="0" applyNumberFormat="1" applyFont="1" applyFill="1" applyBorder="1"/>
    <xf numFmtId="171" fontId="23" fillId="15" borderId="1" xfId="0" applyNumberFormat="1" applyFont="1" applyFill="1" applyBorder="1"/>
    <xf numFmtId="170" fontId="18" fillId="14" borderId="0" xfId="14" applyNumberFormat="1" applyFont="1" applyFill="1" applyAlignment="1" applyProtection="1">
      <alignment vertical="center"/>
    </xf>
    <xf numFmtId="0" fontId="19" fillId="14" borderId="10" xfId="2" applyFont="1" applyFill="1" applyBorder="1"/>
    <xf numFmtId="0" fontId="19" fillId="14" borderId="10" xfId="2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/>
    </xf>
    <xf numFmtId="0" fontId="0" fillId="14" borderId="0" xfId="0" applyFill="1"/>
    <xf numFmtId="0" fontId="11" fillId="14" borderId="1" xfId="0" applyFont="1" applyFill="1" applyBorder="1" applyAlignment="1">
      <alignment horizontal="left" vertical="center"/>
    </xf>
    <xf numFmtId="2" fontId="2" fillId="14" borderId="0" xfId="0" applyNumberFormat="1" applyFont="1" applyFill="1"/>
    <xf numFmtId="171" fontId="2" fillId="14" borderId="0" xfId="0" applyNumberFormat="1" applyFont="1" applyFill="1"/>
    <xf numFmtId="0" fontId="19" fillId="14" borderId="1" xfId="0" applyFont="1" applyFill="1" applyBorder="1"/>
    <xf numFmtId="0" fontId="19" fillId="14" borderId="1" xfId="0" applyFont="1" applyFill="1" applyBorder="1" applyAlignment="1">
      <alignment horizontal="center"/>
    </xf>
    <xf numFmtId="165" fontId="19" fillId="14" borderId="1" xfId="0" applyNumberFormat="1" applyFont="1" applyFill="1" applyBorder="1" applyAlignment="1">
      <alignment horizontal="center"/>
    </xf>
    <xf numFmtId="0" fontId="18" fillId="14" borderId="0" xfId="0" applyFont="1" applyFill="1"/>
    <xf numFmtId="173" fontId="6" fillId="14" borderId="0" xfId="0" applyNumberFormat="1" applyFont="1" applyFill="1" applyBorder="1"/>
    <xf numFmtId="0" fontId="18" fillId="14" borderId="0" xfId="0" applyFont="1" applyFill="1" applyBorder="1"/>
    <xf numFmtId="168" fontId="18" fillId="14" borderId="0" xfId="0" applyNumberFormat="1" applyFont="1" applyFill="1"/>
    <xf numFmtId="0" fontId="19" fillId="14" borderId="4" xfId="0" applyFont="1" applyFill="1" applyBorder="1"/>
    <xf numFmtId="167" fontId="19" fillId="14" borderId="5" xfId="0" applyNumberFormat="1" applyFont="1" applyFill="1" applyBorder="1"/>
    <xf numFmtId="174" fontId="19" fillId="14" borderId="5" xfId="0" applyNumberFormat="1" applyFont="1" applyFill="1" applyBorder="1"/>
    <xf numFmtId="0" fontId="18" fillId="17" borderId="0" xfId="0" applyFont="1" applyFill="1" applyBorder="1"/>
    <xf numFmtId="0" fontId="18" fillId="16" borderId="0" xfId="0" applyFont="1" applyFill="1" applyBorder="1"/>
    <xf numFmtId="171" fontId="18" fillId="16" borderId="0" xfId="0" applyNumberFormat="1" applyFont="1" applyFill="1" applyBorder="1"/>
    <xf numFmtId="0" fontId="19" fillId="18" borderId="9" xfId="2" applyFont="1" applyFill="1" applyBorder="1" applyAlignment="1" applyProtection="1">
      <alignment vertical="center"/>
    </xf>
    <xf numFmtId="171" fontId="19" fillId="18" borderId="6" xfId="2" applyNumberFormat="1" applyFont="1" applyFill="1" applyBorder="1"/>
    <xf numFmtId="0" fontId="19" fillId="16" borderId="1" xfId="5" applyFont="1" applyFill="1" applyBorder="1" applyAlignment="1" applyProtection="1">
      <alignment horizontal="center" vertical="center"/>
    </xf>
    <xf numFmtId="171" fontId="19" fillId="16" borderId="1" xfId="5" applyNumberFormat="1" applyFont="1" applyFill="1" applyBorder="1" applyAlignment="1">
      <alignment horizontal="center"/>
    </xf>
    <xf numFmtId="0" fontId="18" fillId="16" borderId="0" xfId="5" applyFont="1" applyFill="1" applyBorder="1"/>
    <xf numFmtId="0" fontId="19" fillId="16" borderId="9" xfId="5" applyFont="1" applyFill="1" applyBorder="1"/>
    <xf numFmtId="171" fontId="19" fillId="16" borderId="5" xfId="5" applyNumberFormat="1" applyFont="1" applyFill="1" applyBorder="1"/>
    <xf numFmtId="0" fontId="18" fillId="17" borderId="0" xfId="5" applyFont="1" applyFill="1" applyBorder="1"/>
    <xf numFmtId="0" fontId="18" fillId="8" borderId="0" xfId="0" applyFont="1" applyFill="1"/>
    <xf numFmtId="166" fontId="4" fillId="8" borderId="0" xfId="7" applyNumberFormat="1" applyFont="1" applyFill="1" applyBorder="1" applyAlignment="1">
      <alignment vertical="center" wrapText="1"/>
    </xf>
    <xf numFmtId="172" fontId="0" fillId="0" borderId="0" xfId="0" applyNumberFormat="1"/>
    <xf numFmtId="177" fontId="0" fillId="0" borderId="0" xfId="0" applyNumberFormat="1"/>
    <xf numFmtId="0" fontId="5" fillId="19" borderId="1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1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0" fillId="25" borderId="0" xfId="0" applyFill="1"/>
    <xf numFmtId="166" fontId="14" fillId="8" borderId="11" xfId="7" applyNumberFormat="1" applyFont="1" applyFill="1" applyBorder="1" applyAlignment="1" applyProtection="1">
      <alignment horizontal="center" vertical="center" wrapText="1"/>
    </xf>
    <xf numFmtId="0" fontId="14" fillId="8" borderId="11" xfId="7" applyNumberFormat="1" applyFont="1" applyFill="1" applyBorder="1" applyAlignment="1">
      <alignment horizontal="center" vertical="center" wrapText="1"/>
    </xf>
    <xf numFmtId="166" fontId="14" fillId="8" borderId="1" xfId="7" applyNumberFormat="1" applyFont="1" applyFill="1" applyBorder="1" applyAlignment="1">
      <alignment horizontal="center" vertical="center" wrapText="1"/>
    </xf>
    <xf numFmtId="166" fontId="26" fillId="9" borderId="1" xfId="7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0" fillId="0" borderId="0" xfId="0" applyNumberFormat="1"/>
    <xf numFmtId="177" fontId="0" fillId="20" borderId="0" xfId="0" applyNumberFormat="1" applyFill="1"/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/>
    <xf numFmtId="177" fontId="0" fillId="23" borderId="0" xfId="0" applyNumberFormat="1" applyFill="1"/>
    <xf numFmtId="177" fontId="2" fillId="23" borderId="0" xfId="0" applyNumberFormat="1" applyFont="1" applyFill="1"/>
    <xf numFmtId="177" fontId="0" fillId="21" borderId="0" xfId="0" applyNumberFormat="1" applyFill="1"/>
    <xf numFmtId="177" fontId="2" fillId="21" borderId="0" xfId="0" applyNumberFormat="1" applyFont="1" applyFill="1"/>
    <xf numFmtId="177" fontId="0" fillId="24" borderId="0" xfId="0" applyNumberFormat="1" applyFill="1"/>
    <xf numFmtId="177" fontId="2" fillId="24" borderId="0" xfId="0" applyNumberFormat="1" applyFont="1" applyFill="1"/>
    <xf numFmtId="177" fontId="0" fillId="22" borderId="0" xfId="0" applyNumberFormat="1" applyFill="1"/>
    <xf numFmtId="177" fontId="2" fillId="22" borderId="0" xfId="0" applyNumberFormat="1" applyFont="1" applyFill="1"/>
    <xf numFmtId="177" fontId="2" fillId="20" borderId="0" xfId="0" applyNumberFormat="1" applyFont="1" applyFill="1"/>
    <xf numFmtId="177" fontId="0" fillId="19" borderId="0" xfId="0" applyNumberFormat="1" applyFill="1"/>
    <xf numFmtId="177" fontId="2" fillId="19" borderId="0" xfId="0" applyNumberFormat="1" applyFont="1" applyFill="1"/>
    <xf numFmtId="0" fontId="27" fillId="25" borderId="1" xfId="0" applyFont="1" applyFill="1" applyBorder="1" applyAlignment="1">
      <alignment horizontal="center" vertical="center" wrapText="1"/>
    </xf>
    <xf numFmtId="177" fontId="0" fillId="19" borderId="13" xfId="0" applyNumberFormat="1" applyFill="1" applyBorder="1"/>
    <xf numFmtId="177" fontId="0" fillId="20" borderId="13" xfId="0" applyNumberFormat="1" applyFill="1" applyBorder="1"/>
    <xf numFmtId="177" fontId="0" fillId="22" borderId="13" xfId="0" applyNumberFormat="1" applyFill="1" applyBorder="1"/>
    <xf numFmtId="177" fontId="0" fillId="23" borderId="13" xfId="0" applyNumberFormat="1" applyFill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9" fontId="18" fillId="14" borderId="0" xfId="0" applyNumberFormat="1" applyFont="1" applyFill="1"/>
    <xf numFmtId="169" fontId="18" fillId="14" borderId="0" xfId="2" applyNumberFormat="1" applyFont="1" applyFill="1" applyAlignment="1" applyProtection="1">
      <alignment vertical="center"/>
    </xf>
    <xf numFmtId="169" fontId="19" fillId="18" borderId="5" xfId="2" applyNumberFormat="1" applyFont="1" applyFill="1" applyBorder="1"/>
    <xf numFmtId="178" fontId="18" fillId="16" borderId="0" xfId="5" applyNumberFormat="1" applyFont="1" applyFill="1" applyBorder="1"/>
    <xf numFmtId="169" fontId="19" fillId="16" borderId="5" xfId="5" applyNumberFormat="1" applyFont="1" applyFill="1" applyBorder="1"/>
    <xf numFmtId="0" fontId="2" fillId="26" borderId="13" xfId="0" applyFont="1" applyFill="1" applyBorder="1" applyAlignment="1">
      <alignment horizontal="center"/>
    </xf>
    <xf numFmtId="0" fontId="7" fillId="5" borderId="0" xfId="0" applyFont="1" applyFill="1" applyAlignment="1">
      <alignment horizontal="left" vertical="top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14" fillId="8" borderId="0" xfId="7" applyFont="1" applyFill="1" applyBorder="1" applyAlignment="1" applyProtection="1">
      <alignment horizontal="center" wrapText="1"/>
    </xf>
    <xf numFmtId="0" fontId="14" fillId="8" borderId="13" xfId="7" applyFont="1" applyFill="1" applyBorder="1" applyAlignment="1" applyProtection="1">
      <alignment horizontal="center" wrapText="1"/>
    </xf>
    <xf numFmtId="0" fontId="13" fillId="8" borderId="0" xfId="2" applyFont="1" applyFill="1" applyAlignment="1">
      <alignment horizontal="left" vertical="top" wrapText="1"/>
    </xf>
    <xf numFmtId="0" fontId="13" fillId="8" borderId="0" xfId="2" applyFont="1" applyFill="1" applyAlignment="1">
      <alignment horizontal="left" wrapText="1"/>
    </xf>
    <xf numFmtId="0" fontId="13" fillId="8" borderId="0" xfId="2" applyFont="1" applyFill="1" applyBorder="1" applyAlignment="1">
      <alignment horizontal="left" wrapText="1"/>
    </xf>
    <xf numFmtId="0" fontId="4" fillId="8" borderId="0" xfId="2" applyFont="1" applyFill="1" applyBorder="1" applyAlignment="1">
      <alignment horizontal="left" wrapText="1"/>
    </xf>
    <xf numFmtId="0" fontId="5" fillId="0" borderId="0" xfId="0" applyFont="1" applyFill="1" applyBorder="1"/>
    <xf numFmtId="0" fontId="6" fillId="0" borderId="0" xfId="0" applyFont="1" applyBorder="1"/>
  </cellXfs>
  <cellStyles count="19">
    <cellStyle name="Normal" xfId="0" builtinId="0"/>
    <cellStyle name="Normal 2" xfId="1"/>
    <cellStyle name="Normal 3" xfId="2"/>
    <cellStyle name="Normal 3 2" xfId="3"/>
    <cellStyle name="Normal 4" xfId="4"/>
    <cellStyle name="Normal 5" xfId="15"/>
    <cellStyle name="Normal_Planilha para calculo IEF - ICMS Verde com IrAPM" xfId="5"/>
    <cellStyle name="Normal_Planilha_FINAL calculo IAP_IAPM_IEF - ICMS Verde" xfId="6"/>
    <cellStyle name="Normal_TAB 1.5" xfId="7"/>
    <cellStyle name="Porcentagem 2" xfId="8"/>
    <cellStyle name="Porcentagem 3" xfId="9"/>
    <cellStyle name="Porcentagem 4" xfId="16"/>
    <cellStyle name="Separador de milhares 2" xfId="10"/>
    <cellStyle name="Separador de milhares 2 2" xfId="11"/>
    <cellStyle name="Separador de milhares 2 3" xfId="17"/>
    <cellStyle name="Vírgula" xfId="14" builtinId="3"/>
    <cellStyle name="Vírgula 2" xfId="12"/>
    <cellStyle name="Vírgula 2 2" xfId="18"/>
    <cellStyle name="Vírgula 3" xfId="13"/>
  </cellStyles>
  <dxfs count="2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ABC32"/>
      <color rgb="FFFFFF99"/>
      <color rgb="FFD47E7E"/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238126</xdr:colOff>
      <xdr:row>1</xdr:row>
      <xdr:rowOff>85724</xdr:rowOff>
    </xdr:from>
    <xdr:ext cx="1962150" cy="4572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6" y="252412"/>
          <a:ext cx="1962150" cy="4572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2466976</xdr:colOff>
      <xdr:row>0</xdr:row>
      <xdr:rowOff>23812</xdr:rowOff>
    </xdr:from>
    <xdr:to>
      <xdr:col>1</xdr:col>
      <xdr:colOff>862013</xdr:colOff>
      <xdr:row>5</xdr:row>
      <xdr:rowOff>133349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6976" y="23812"/>
          <a:ext cx="942975" cy="942975"/>
        </a:xfrm>
        <a:prstGeom prst="rect">
          <a:avLst/>
        </a:prstGeom>
      </xdr:spPr>
    </xdr:pic>
    <xdr:clientData/>
  </xdr:twoCellAnchor>
  <xdr:twoCellAnchor editAs="oneCell">
    <xdr:from>
      <xdr:col>2</xdr:col>
      <xdr:colOff>7145</xdr:colOff>
      <xdr:row>0</xdr:row>
      <xdr:rowOff>138112</xdr:rowOff>
    </xdr:from>
    <xdr:to>
      <xdr:col>3</xdr:col>
      <xdr:colOff>800101</xdr:colOff>
      <xdr:row>5</xdr:row>
      <xdr:rowOff>53034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1" y="138112"/>
          <a:ext cx="1781175" cy="74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D14"/>
  <sheetViews>
    <sheetView showGridLines="0" workbookViewId="0">
      <selection activeCell="D8" sqref="D8"/>
    </sheetView>
  </sheetViews>
  <sheetFormatPr defaultColWidth="8.85546875" defaultRowHeight="12.75" x14ac:dyDescent="0.2"/>
  <cols>
    <col min="1" max="1" width="9.42578125" customWidth="1"/>
    <col min="2" max="2" width="33.140625" style="3" bestFit="1" customWidth="1"/>
    <col min="3" max="3" width="11.140625" style="3" customWidth="1"/>
    <col min="4" max="4" width="57" style="3" bestFit="1" customWidth="1"/>
  </cols>
  <sheetData>
    <row r="1" spans="1:4" x14ac:dyDescent="0.2">
      <c r="A1" s="159" t="s">
        <v>169</v>
      </c>
      <c r="B1" s="159"/>
      <c r="C1" s="159"/>
      <c r="D1" s="159"/>
    </row>
    <row r="2" spans="1:4" x14ac:dyDescent="0.2">
      <c r="A2" s="9" t="s">
        <v>99</v>
      </c>
      <c r="B2" s="10" t="s">
        <v>100</v>
      </c>
      <c r="C2" s="10" t="s">
        <v>101</v>
      </c>
      <c r="D2" s="10" t="s">
        <v>102</v>
      </c>
    </row>
    <row r="3" spans="1:4" ht="25.5" x14ac:dyDescent="0.2">
      <c r="A3" s="152" t="s">
        <v>103</v>
      </c>
      <c r="B3" s="11" t="s">
        <v>104</v>
      </c>
      <c r="C3" s="11" t="s">
        <v>105</v>
      </c>
      <c r="D3" s="11" t="s">
        <v>106</v>
      </c>
    </row>
    <row r="4" spans="1:4" ht="63.75" x14ac:dyDescent="0.2">
      <c r="A4" s="152" t="s">
        <v>91</v>
      </c>
      <c r="B4" s="11" t="s">
        <v>107</v>
      </c>
      <c r="C4" s="11"/>
      <c r="D4" s="11" t="s">
        <v>168</v>
      </c>
    </row>
    <row r="5" spans="1:4" ht="25.5" x14ac:dyDescent="0.2">
      <c r="A5" s="152" t="s">
        <v>108</v>
      </c>
      <c r="B5" s="11" t="s">
        <v>109</v>
      </c>
      <c r="C5" s="11"/>
      <c r="D5" s="153" t="s">
        <v>170</v>
      </c>
    </row>
    <row r="6" spans="1:4" ht="38.25" x14ac:dyDescent="0.2">
      <c r="A6" s="152" t="s">
        <v>110</v>
      </c>
      <c r="B6" s="11" t="s">
        <v>111</v>
      </c>
      <c r="C6" s="11"/>
      <c r="D6" s="11" t="s">
        <v>171</v>
      </c>
    </row>
    <row r="7" spans="1:4" ht="25.5" x14ac:dyDescent="0.2">
      <c r="A7" s="152" t="s">
        <v>112</v>
      </c>
      <c r="B7" s="11" t="s">
        <v>113</v>
      </c>
      <c r="C7" s="11"/>
      <c r="D7" s="11" t="s">
        <v>172</v>
      </c>
    </row>
    <row r="8" spans="1:4" ht="25.5" x14ac:dyDescent="0.2">
      <c r="A8" s="152" t="s">
        <v>92</v>
      </c>
      <c r="B8" s="11" t="s">
        <v>114</v>
      </c>
      <c r="C8" s="11"/>
      <c r="D8" s="11" t="s">
        <v>115</v>
      </c>
    </row>
    <row r="9" spans="1:4" ht="51" x14ac:dyDescent="0.2">
      <c r="A9" s="152" t="s">
        <v>96</v>
      </c>
      <c r="B9" s="11" t="s">
        <v>116</v>
      </c>
      <c r="C9" s="11"/>
      <c r="D9" s="11" t="s">
        <v>117</v>
      </c>
    </row>
    <row r="10" spans="1:4" ht="25.5" x14ac:dyDescent="0.2">
      <c r="A10" s="152" t="s">
        <v>97</v>
      </c>
      <c r="B10" s="11" t="s">
        <v>118</v>
      </c>
      <c r="C10" s="11"/>
      <c r="D10" s="11" t="s">
        <v>119</v>
      </c>
    </row>
    <row r="11" spans="1:4" ht="25.5" x14ac:dyDescent="0.2">
      <c r="A11" s="152" t="s">
        <v>98</v>
      </c>
      <c r="B11" s="11" t="s">
        <v>120</v>
      </c>
      <c r="C11" s="11"/>
      <c r="D11" s="11" t="s">
        <v>121</v>
      </c>
    </row>
    <row r="12" spans="1:4" ht="51" x14ac:dyDescent="0.2">
      <c r="A12" s="152" t="s">
        <v>122</v>
      </c>
      <c r="B12" s="11" t="s">
        <v>123</v>
      </c>
      <c r="C12" s="11"/>
      <c r="D12" s="11" t="s">
        <v>124</v>
      </c>
    </row>
    <row r="13" spans="1:4" ht="25.5" x14ac:dyDescent="0.2">
      <c r="A13" s="152" t="s">
        <v>0</v>
      </c>
      <c r="B13" s="11" t="s">
        <v>125</v>
      </c>
      <c r="C13" s="11"/>
      <c r="D13" s="11" t="s">
        <v>126</v>
      </c>
    </row>
    <row r="14" spans="1:4" ht="38.25" x14ac:dyDescent="0.2">
      <c r="A14" s="152" t="s">
        <v>1</v>
      </c>
      <c r="B14" s="11" t="s">
        <v>127</v>
      </c>
      <c r="C14" s="11"/>
      <c r="D14" s="11" t="s">
        <v>128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99999999" footer="0.492125984999999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CG98"/>
  <sheetViews>
    <sheetView showGridLines="0" tabSelected="1" zoomScale="90" zoomScaleNormal="90" zoomScalePageLayoutView="90" workbookViewId="0">
      <pane ySplit="1" topLeftCell="A71" activePane="bottomLeft" state="frozen"/>
      <selection pane="bottomLeft" activeCell="A94" sqref="A94"/>
    </sheetView>
  </sheetViews>
  <sheetFormatPr defaultColWidth="8.85546875" defaultRowHeight="12.75" x14ac:dyDescent="0.2"/>
  <cols>
    <col min="1" max="1" width="26.140625" style="4" customWidth="1"/>
    <col min="2" max="2" width="10.7109375" customWidth="1"/>
    <col min="3" max="3" width="11.140625" customWidth="1"/>
    <col min="4" max="4" width="10.7109375" customWidth="1"/>
    <col min="5" max="5" width="11" customWidth="1"/>
    <col min="6" max="6" width="10.85546875" customWidth="1"/>
    <col min="7" max="7" width="11" customWidth="1"/>
    <col min="8" max="8" width="16.7109375" style="8" customWidth="1"/>
    <col min="10" max="10" width="27.140625" bestFit="1" customWidth="1"/>
    <col min="11" max="12" width="26.140625" style="4" customWidth="1"/>
    <col min="13" max="13" width="16" customWidth="1"/>
  </cols>
  <sheetData>
    <row r="1" spans="1:85" s="4" customFormat="1" ht="45" customHeight="1" x14ac:dyDescent="0.2">
      <c r="A1" s="18" t="s">
        <v>129</v>
      </c>
      <c r="B1" s="19" t="s">
        <v>122</v>
      </c>
      <c r="C1" s="19" t="s">
        <v>98</v>
      </c>
      <c r="D1" s="19" t="s">
        <v>155</v>
      </c>
      <c r="E1" s="19" t="s">
        <v>1</v>
      </c>
      <c r="F1" s="19" t="s">
        <v>92</v>
      </c>
      <c r="G1" s="19" t="s">
        <v>96</v>
      </c>
      <c r="H1" s="20" t="s">
        <v>131</v>
      </c>
      <c r="I1" s="6"/>
      <c r="J1" s="6"/>
      <c r="K1" s="18"/>
      <c r="L1" s="18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x14ac:dyDescent="0.2">
      <c r="A2" s="67" t="s">
        <v>2</v>
      </c>
      <c r="B2" s="24">
        <f>'VA IQSMMA'!E5</f>
        <v>0</v>
      </c>
      <c r="C2" s="24">
        <f>'VA IQSMMA'!H5</f>
        <v>4.1925626317271449E-3</v>
      </c>
      <c r="D2" s="24">
        <f>'VA IQSMMA'!K5</f>
        <v>1.0224314662601245E-2</v>
      </c>
      <c r="E2" s="24">
        <f>'VA IQSMMA'!N5</f>
        <v>0</v>
      </c>
      <c r="F2" s="24">
        <f>'VA IQSMMA'!Q5</f>
        <v>6.3765681583049724E-2</v>
      </c>
      <c r="G2" s="24">
        <f>'VA IQSMMA'!T5</f>
        <v>3.4327698932043503E-3</v>
      </c>
      <c r="H2" s="25">
        <f>(B2*10)+(C2*20)+(20*D2)+(5*E2)+(36*F2)+(9*G2)</f>
        <v>2.6147970119151971</v>
      </c>
      <c r="L2" s="179"/>
      <c r="M2" s="1"/>
    </row>
    <row r="3" spans="1:85" x14ac:dyDescent="0.2">
      <c r="A3" s="67" t="s">
        <v>3</v>
      </c>
      <c r="B3" s="24">
        <f>'VA IQSMMA'!E6</f>
        <v>0</v>
      </c>
      <c r="C3" s="24">
        <f>'VA IQSMMA'!H6</f>
        <v>0</v>
      </c>
      <c r="D3" s="24">
        <f>'VA IQSMMA'!K6</f>
        <v>1.0373938779614922E-2</v>
      </c>
      <c r="E3" s="24">
        <f>'VA IQSMMA'!N6</f>
        <v>0</v>
      </c>
      <c r="F3" s="24">
        <f>'VA IQSMMA'!Q6</f>
        <v>1.5003204190599593E-3</v>
      </c>
      <c r="G3" s="24">
        <f>'VA IQSMMA'!T6</f>
        <v>8.4344995884505572E-3</v>
      </c>
      <c r="H3" s="25">
        <f>(B3*10)+(C3*20)+(20*D3)+(5*E3)+(36*F3)+(9*G3)</f>
        <v>0.33740080697451197</v>
      </c>
      <c r="J3" s="67"/>
      <c r="K3" s="77"/>
      <c r="L3" s="67"/>
    </row>
    <row r="4" spans="1:85" x14ac:dyDescent="0.2">
      <c r="A4" s="67" t="s">
        <v>4</v>
      </c>
      <c r="B4" s="24">
        <f>'VA IQSMMA'!E7</f>
        <v>0</v>
      </c>
      <c r="C4" s="24">
        <f>'VA IQSMMA'!H7</f>
        <v>0</v>
      </c>
      <c r="D4" s="24">
        <f>'VA IQSMMA'!K7</f>
        <v>0</v>
      </c>
      <c r="E4" s="24">
        <f>'VA IQSMMA'!N7</f>
        <v>0</v>
      </c>
      <c r="F4" s="24">
        <f>'VA IQSMMA'!Q7</f>
        <v>0</v>
      </c>
      <c r="G4" s="24">
        <f>'VA IQSMMA'!T7</f>
        <v>0</v>
      </c>
      <c r="H4" s="25">
        <f t="shared" ref="H3:H4" si="0">B4*10+C4*20+20*D4+5*E4+36*F4+9*G4</f>
        <v>0</v>
      </c>
      <c r="J4" s="67"/>
      <c r="K4" s="75"/>
      <c r="L4" s="67"/>
    </row>
    <row r="5" spans="1:85" x14ac:dyDescent="0.2">
      <c r="A5" s="67" t="s">
        <v>5</v>
      </c>
      <c r="B5" s="24">
        <f>'VA IQSMMA'!E8</f>
        <v>0</v>
      </c>
      <c r="C5" s="24">
        <f>'VA IQSMMA'!H8</f>
        <v>0</v>
      </c>
      <c r="D5" s="24">
        <f>'VA IQSMMA'!K8</f>
        <v>2.189952985381996E-2</v>
      </c>
      <c r="E5" s="24">
        <f>'VA IQSMMA'!N8</f>
        <v>0</v>
      </c>
      <c r="F5" s="24">
        <f>'VA IQSMMA'!Q8</f>
        <v>5.3901243342723004E-3</v>
      </c>
      <c r="G5" s="24">
        <f>'VA IQSMMA'!T8</f>
        <v>3.0302194718913676E-2</v>
      </c>
      <c r="H5" s="25">
        <f>(B5*10)+(C5*20)+(20*D5)+(5*E5)+(36*F5)+(9*G5)</f>
        <v>0.90475482558042508</v>
      </c>
      <c r="J5" s="67"/>
      <c r="K5" s="75"/>
      <c r="L5" s="67"/>
    </row>
    <row r="6" spans="1:85" x14ac:dyDescent="0.2">
      <c r="A6" s="67" t="s">
        <v>6</v>
      </c>
      <c r="B6" s="24">
        <f>'VA IQSMMA'!E9</f>
        <v>0</v>
      </c>
      <c r="C6" s="24">
        <f>'VA IQSMMA'!H9</f>
        <v>8.5535364729734067E-2</v>
      </c>
      <c r="D6" s="24">
        <f>'VA IQSMMA'!K9</f>
        <v>1.1099389043923658E-2</v>
      </c>
      <c r="E6" s="24">
        <f>'VA IQSMMA'!N9</f>
        <v>0</v>
      </c>
      <c r="F6" s="24">
        <f>'VA IQSMMA'!Q9</f>
        <v>1.9403063504128668E-2</v>
      </c>
      <c r="G6" s="24">
        <f>'VA IQSMMA'!T9</f>
        <v>2.725930817881635E-2</v>
      </c>
      <c r="H6" s="25">
        <f>(B6*10)+(C6*20)+(20*D6)+(5*E6)+(36*F6)+(9*G6)</f>
        <v>2.8765391352311336</v>
      </c>
      <c r="J6" s="67"/>
      <c r="K6" s="75"/>
      <c r="L6" s="68"/>
    </row>
    <row r="7" spans="1:85" x14ac:dyDescent="0.2">
      <c r="A7" s="67" t="s">
        <v>7</v>
      </c>
      <c r="B7" s="24">
        <f>'VA IQSMMA'!E10</f>
        <v>0</v>
      </c>
      <c r="C7" s="24">
        <f>'VA IQSMMA'!H10</f>
        <v>3.8663995867036866E-2</v>
      </c>
      <c r="D7" s="24">
        <f>'VA IQSMMA'!K10</f>
        <v>1.3203194810418992E-2</v>
      </c>
      <c r="E7" s="24">
        <f>'VA IQSMMA'!N10</f>
        <v>0</v>
      </c>
      <c r="F7" s="24">
        <f>'VA IQSMMA'!Q10</f>
        <v>1.6287725053496852E-2</v>
      </c>
      <c r="G7" s="24">
        <f>'VA IQSMMA'!T10</f>
        <v>6.0313385444183407E-4</v>
      </c>
      <c r="H7" s="25">
        <f t="shared" ref="H7:H70" si="1">(B7*10)+(C7*20)+(20*D7)+(5*E7)+(36*F7)+(9*G7)</f>
        <v>1.6291301201649804</v>
      </c>
      <c r="J7" s="67"/>
      <c r="K7" s="75"/>
      <c r="L7" s="67"/>
    </row>
    <row r="8" spans="1:85" x14ac:dyDescent="0.2">
      <c r="A8" s="67" t="s">
        <v>8</v>
      </c>
      <c r="B8" s="24">
        <f>'VA IQSMMA'!E11</f>
        <v>9.0908431888848018E-4</v>
      </c>
      <c r="C8" s="24">
        <f>'VA IQSMMA'!H11</f>
        <v>0</v>
      </c>
      <c r="D8" s="24">
        <f>'VA IQSMMA'!K11</f>
        <v>2.0747877559229844E-2</v>
      </c>
      <c r="E8" s="24">
        <f>'VA IQSMMA'!N11</f>
        <v>0</v>
      </c>
      <c r="F8" s="24">
        <f>'VA IQSMMA'!Q11</f>
        <v>2.0440418509751778E-3</v>
      </c>
      <c r="G8" s="24">
        <f>'VA IQSMMA'!T11</f>
        <v>0</v>
      </c>
      <c r="H8" s="25">
        <f t="shared" si="1"/>
        <v>0.49763390100858806</v>
      </c>
      <c r="J8" s="67"/>
      <c r="K8" s="75"/>
      <c r="L8" s="67"/>
    </row>
    <row r="9" spans="1:85" x14ac:dyDescent="0.2">
      <c r="A9" s="67" t="s">
        <v>9</v>
      </c>
      <c r="B9" s="24">
        <f>'VA IQSMMA'!E12</f>
        <v>0</v>
      </c>
      <c r="C9" s="24">
        <f>'VA IQSMMA'!H12</f>
        <v>3.802311664469455E-4</v>
      </c>
      <c r="D9" s="24">
        <f>'VA IQSMMA'!K12</f>
        <v>5.5768989068734065E-3</v>
      </c>
      <c r="E9" s="24">
        <f>'VA IQSMMA'!N12</f>
        <v>0.34953111679454396</v>
      </c>
      <c r="F9" s="24">
        <f>'VA IQSMMA'!Q12</f>
        <v>1.0878332423427861E-3</v>
      </c>
      <c r="G9" s="24">
        <f>'VA IQSMMA'!T12</f>
        <v>2.7377456409426468E-3</v>
      </c>
      <c r="H9" s="25">
        <f t="shared" si="1"/>
        <v>1.9305998929319512</v>
      </c>
      <c r="J9" s="67"/>
      <c r="K9" s="75"/>
      <c r="L9" s="67"/>
    </row>
    <row r="10" spans="1:85" x14ac:dyDescent="0.2">
      <c r="A10" s="67" t="s">
        <v>10</v>
      </c>
      <c r="B10" s="24">
        <f>'VA IQSMMA'!E13</f>
        <v>0</v>
      </c>
      <c r="C10" s="24">
        <f>'VA IQSMMA'!H13</f>
        <v>2.703383053573619E-2</v>
      </c>
      <c r="D10" s="24">
        <f>'VA IQSMMA'!K13</f>
        <v>1.6109529931805866E-2</v>
      </c>
      <c r="E10" s="24">
        <f>'VA IQSMMA'!N13</f>
        <v>0</v>
      </c>
      <c r="F10" s="24">
        <f>'VA IQSMMA'!Q13</f>
        <v>5.3049706358201474E-3</v>
      </c>
      <c r="G10" s="24">
        <f>'VA IQSMMA'!T13</f>
        <v>6.6543354029223812E-3</v>
      </c>
      <c r="H10" s="25">
        <f t="shared" si="1"/>
        <v>1.1137351708666678</v>
      </c>
      <c r="J10" s="67"/>
      <c r="K10" s="75"/>
      <c r="L10" s="67"/>
    </row>
    <row r="11" spans="1:85" x14ac:dyDescent="0.2">
      <c r="A11" s="67" t="s">
        <v>11</v>
      </c>
      <c r="B11" s="24">
        <f>'VA IQSMMA'!E14</f>
        <v>0</v>
      </c>
      <c r="C11" s="24">
        <f>'VA IQSMMA'!H14</f>
        <v>0</v>
      </c>
      <c r="D11" s="24">
        <f>'VA IQSMMA'!K14</f>
        <v>9.0681283038591982E-3</v>
      </c>
      <c r="E11" s="24">
        <f>'VA IQSMMA'!N14</f>
        <v>0</v>
      </c>
      <c r="F11" s="24">
        <f>'VA IQSMMA'!Q14</f>
        <v>2.4744438081183189E-5</v>
      </c>
      <c r="G11" s="24">
        <f>'VA IQSMMA'!T14</f>
        <v>0</v>
      </c>
      <c r="H11" s="25">
        <f t="shared" si="1"/>
        <v>0.18225336584810656</v>
      </c>
      <c r="J11" s="67"/>
      <c r="K11" s="75"/>
      <c r="L11" s="67"/>
    </row>
    <row r="12" spans="1:85" x14ac:dyDescent="0.2">
      <c r="A12" s="67" t="s">
        <v>12</v>
      </c>
      <c r="B12" s="24">
        <f>'VA IQSMMA'!E15</f>
        <v>0</v>
      </c>
      <c r="C12" s="24">
        <f>'VA IQSMMA'!H15</f>
        <v>0</v>
      </c>
      <c r="D12" s="24">
        <f>'VA IQSMMA'!K15</f>
        <v>0</v>
      </c>
      <c r="E12" s="24">
        <f>'VA IQSMMA'!N15</f>
        <v>0</v>
      </c>
      <c r="F12" s="24">
        <f>'VA IQSMMA'!Q15</f>
        <v>3.7952362596959096E-5</v>
      </c>
      <c r="G12" s="24">
        <f>'VA IQSMMA'!T15</f>
        <v>2.1336054794571512E-4</v>
      </c>
      <c r="H12" s="25">
        <f t="shared" si="1"/>
        <v>3.2865299850019635E-3</v>
      </c>
      <c r="J12" s="68"/>
      <c r="K12" s="75"/>
      <c r="L12" s="67"/>
    </row>
    <row r="13" spans="1:85" x14ac:dyDescent="0.2">
      <c r="A13" s="67" t="s">
        <v>13</v>
      </c>
      <c r="B13" s="24">
        <f>'VA IQSMMA'!E16</f>
        <v>0</v>
      </c>
      <c r="C13" s="24">
        <f>'VA IQSMMA'!H16</f>
        <v>2.9393140614667794E-2</v>
      </c>
      <c r="D13" s="24">
        <f>'VA IQSMMA'!K16</f>
        <v>1.1371432893039433E-2</v>
      </c>
      <c r="E13" s="24">
        <f>'VA IQSMMA'!N16</f>
        <v>0</v>
      </c>
      <c r="F13" s="24">
        <f>'VA IQSMMA'!Q16</f>
        <v>7.9909185129387744E-3</v>
      </c>
      <c r="G13" s="24">
        <f>'VA IQSMMA'!T16</f>
        <v>1.8887292391662779E-3</v>
      </c>
      <c r="H13" s="25">
        <f t="shared" si="1"/>
        <v>1.119963099772437</v>
      </c>
      <c r="J13" s="67"/>
      <c r="K13" s="75"/>
      <c r="L13" s="67"/>
    </row>
    <row r="14" spans="1:85" x14ac:dyDescent="0.2">
      <c r="A14" s="67" t="s">
        <v>14</v>
      </c>
      <c r="B14" s="24">
        <f>'VA IQSMMA'!E17</f>
        <v>0.22918081174225541</v>
      </c>
      <c r="C14" s="24">
        <f>'VA IQSMMA'!H17</f>
        <v>3.3128984745099128E-2</v>
      </c>
      <c r="D14" s="24">
        <f>'VA IQSMMA'!K17</f>
        <v>3.7904776310131441E-3</v>
      </c>
      <c r="E14" s="24">
        <f>'VA IQSMMA'!N17</f>
        <v>0</v>
      </c>
      <c r="F14" s="24">
        <f>'VA IQSMMA'!Q17</f>
        <v>5.1784665527718828E-2</v>
      </c>
      <c r="G14" s="24">
        <f>'VA IQSMMA'!T17</f>
        <v>1.3914052746108879E-2</v>
      </c>
      <c r="H14" s="25">
        <f t="shared" si="1"/>
        <v>5.0196717986576571</v>
      </c>
      <c r="J14" s="67"/>
      <c r="K14" s="75"/>
      <c r="L14" s="67"/>
    </row>
    <row r="15" spans="1:85" x14ac:dyDescent="0.2">
      <c r="A15" s="67" t="s">
        <v>15</v>
      </c>
      <c r="B15" s="24">
        <f>'VA IQSMMA'!E18</f>
        <v>0</v>
      </c>
      <c r="C15" s="24">
        <f>'VA IQSMMA'!H18</f>
        <v>0</v>
      </c>
      <c r="D15" s="24">
        <f>'VA IQSMMA'!K18</f>
        <v>0</v>
      </c>
      <c r="E15" s="24">
        <f>'VA IQSMMA'!N18</f>
        <v>0</v>
      </c>
      <c r="F15" s="24">
        <f>'VA IQSMMA'!Q18</f>
        <v>4.2758068883341051E-3</v>
      </c>
      <c r="G15" s="24">
        <f>'VA IQSMMA'!T18</f>
        <v>2.4037726196211147E-2</v>
      </c>
      <c r="H15" s="25">
        <f t="shared" si="1"/>
        <v>0.37026858374592808</v>
      </c>
      <c r="J15" s="67"/>
      <c r="K15" s="75"/>
      <c r="L15" s="67"/>
    </row>
    <row r="16" spans="1:85" x14ac:dyDescent="0.2">
      <c r="A16" s="67" t="s">
        <v>16</v>
      </c>
      <c r="B16" s="24">
        <f>'VA IQSMMA'!E19</f>
        <v>0</v>
      </c>
      <c r="C16" s="24">
        <f>'VA IQSMMA'!H19</f>
        <v>5.1905937638741378E-2</v>
      </c>
      <c r="D16" s="24">
        <f>'VA IQSMMA'!K19</f>
        <v>1.9709576868437963E-2</v>
      </c>
      <c r="E16" s="24">
        <f>'VA IQSMMA'!N19</f>
        <v>0</v>
      </c>
      <c r="F16" s="24">
        <f>'VA IQSMMA'!Q19</f>
        <v>2.8180169287728343E-3</v>
      </c>
      <c r="G16" s="24">
        <f>'VA IQSMMA'!T19</f>
        <v>4.6107470331753877E-4</v>
      </c>
      <c r="H16" s="25">
        <f t="shared" si="1"/>
        <v>1.5379085719092667</v>
      </c>
      <c r="J16" s="67"/>
      <c r="K16" s="75"/>
      <c r="L16" s="67"/>
    </row>
    <row r="17" spans="1:12" x14ac:dyDescent="0.2">
      <c r="A17" s="67" t="s">
        <v>17</v>
      </c>
      <c r="B17" s="24">
        <f>'VA IQSMMA'!E20</f>
        <v>0</v>
      </c>
      <c r="C17" s="24">
        <f>'VA IQSMMA'!H20</f>
        <v>5.8632094045089889E-4</v>
      </c>
      <c r="D17" s="24">
        <f>'VA IQSMMA'!K20</f>
        <v>8.986515149124465E-3</v>
      </c>
      <c r="E17" s="24">
        <f>'VA IQSMMA'!N20</f>
        <v>0</v>
      </c>
      <c r="F17" s="24">
        <f>'VA IQSMMA'!Q20</f>
        <v>3.1814514182093845E-5</v>
      </c>
      <c r="G17" s="24">
        <f>'VA IQSMMA'!T20</f>
        <v>1.7885479885940348E-4</v>
      </c>
      <c r="H17" s="25">
        <f t="shared" si="1"/>
        <v>0.19421173749179729</v>
      </c>
      <c r="J17" s="67"/>
      <c r="K17" s="75"/>
      <c r="L17" s="67"/>
    </row>
    <row r="18" spans="1:12" x14ac:dyDescent="0.2">
      <c r="A18" s="67" t="s">
        <v>18</v>
      </c>
      <c r="B18" s="24">
        <f>'VA IQSMMA'!E21</f>
        <v>0</v>
      </c>
      <c r="C18" s="24">
        <f>'VA IQSMMA'!H21</f>
        <v>3.1506758297372532E-2</v>
      </c>
      <c r="D18" s="24">
        <f>'VA IQSMMA'!K21</f>
        <v>9.1588095868977894E-3</v>
      </c>
      <c r="E18" s="24">
        <f>'VA IQSMMA'!N21</f>
        <v>0</v>
      </c>
      <c r="F18" s="24">
        <f>'VA IQSMMA'!Q21</f>
        <v>2.6646546696078709E-2</v>
      </c>
      <c r="G18" s="24">
        <f>'VA IQSMMA'!T21</f>
        <v>8.2278810251893396E-3</v>
      </c>
      <c r="H18" s="25">
        <f t="shared" si="1"/>
        <v>1.8466379679709439</v>
      </c>
      <c r="J18" s="67"/>
      <c r="K18" s="75"/>
      <c r="L18" s="67"/>
    </row>
    <row r="19" spans="1:12" x14ac:dyDescent="0.2">
      <c r="A19" s="67" t="s">
        <v>19</v>
      </c>
      <c r="B19" s="24">
        <f>'VA IQSMMA'!E22</f>
        <v>0</v>
      </c>
      <c r="C19" s="24">
        <f>'VA IQSMMA'!H22</f>
        <v>0</v>
      </c>
      <c r="D19" s="24">
        <f>'VA IQSMMA'!K22</f>
        <v>1.5415818116560636E-2</v>
      </c>
      <c r="E19" s="24">
        <f>'VA IQSMMA'!N22</f>
        <v>0</v>
      </c>
      <c r="F19" s="24">
        <f>'VA IQSMMA'!Q22</f>
        <v>1.33317469479957E-3</v>
      </c>
      <c r="G19" s="24">
        <f>'VA IQSMMA'!T22</f>
        <v>7.4948399500322236E-3</v>
      </c>
      <c r="H19" s="25">
        <f t="shared" si="1"/>
        <v>0.42376421089428729</v>
      </c>
      <c r="J19" s="67"/>
      <c r="K19" s="75"/>
      <c r="L19" s="67"/>
    </row>
    <row r="20" spans="1:12" x14ac:dyDescent="0.2">
      <c r="A20" s="67" t="s">
        <v>20</v>
      </c>
      <c r="B20" s="24">
        <f>'VA IQSMMA'!E23</f>
        <v>0</v>
      </c>
      <c r="C20" s="24">
        <f>'VA IQSMMA'!H23</f>
        <v>0</v>
      </c>
      <c r="D20" s="24">
        <f>'VA IQSMMA'!K23</f>
        <v>1.5647055388309045E-2</v>
      </c>
      <c r="E20" s="24">
        <f>'VA IQSMMA'!N23</f>
        <v>0</v>
      </c>
      <c r="F20" s="24">
        <f>'VA IQSMMA'!Q23</f>
        <v>0</v>
      </c>
      <c r="G20" s="24">
        <f>'VA IQSMMA'!T23</f>
        <v>0</v>
      </c>
      <c r="H20" s="25">
        <f t="shared" si="1"/>
        <v>0.31294110776618089</v>
      </c>
      <c r="J20" s="67"/>
      <c r="K20" s="75"/>
      <c r="L20" s="67"/>
    </row>
    <row r="21" spans="1:12" x14ac:dyDescent="0.2">
      <c r="A21" s="67" t="s">
        <v>21</v>
      </c>
      <c r="B21" s="24">
        <f>'VA IQSMMA'!E24</f>
        <v>0</v>
      </c>
      <c r="C21" s="24">
        <f>'VA IQSMMA'!H24</f>
        <v>3.0952369967917029E-3</v>
      </c>
      <c r="D21" s="24">
        <f>'VA IQSMMA'!K24</f>
        <v>1.1208206583569967E-2</v>
      </c>
      <c r="E21" s="24">
        <f>'VA IQSMMA'!N24</f>
        <v>0</v>
      </c>
      <c r="F21" s="24">
        <f>'VA IQSMMA'!Q24</f>
        <v>4.5257280872920566E-2</v>
      </c>
      <c r="G21" s="24">
        <f>'VA IQSMMA'!T24</f>
        <v>8.1912811081335515E-4</v>
      </c>
      <c r="H21" s="25">
        <f t="shared" si="1"/>
        <v>1.922703136029694</v>
      </c>
      <c r="J21" s="67"/>
      <c r="K21" s="75"/>
      <c r="L21" s="67"/>
    </row>
    <row r="22" spans="1:12" x14ac:dyDescent="0.2">
      <c r="A22" s="67" t="s">
        <v>22</v>
      </c>
      <c r="B22" s="24">
        <f>'VA IQSMMA'!E25</f>
        <v>0</v>
      </c>
      <c r="C22" s="24">
        <f>'VA IQSMMA'!H25</f>
        <v>0</v>
      </c>
      <c r="D22" s="24">
        <f>'VA IQSMMA'!K25</f>
        <v>0</v>
      </c>
      <c r="E22" s="24">
        <f>'VA IQSMMA'!N25</f>
        <v>0</v>
      </c>
      <c r="F22" s="24">
        <f>'VA IQSMMA'!Q25</f>
        <v>0</v>
      </c>
      <c r="G22" s="24">
        <f>'VA IQSMMA'!T25</f>
        <v>0</v>
      </c>
      <c r="H22" s="25">
        <f t="shared" si="1"/>
        <v>0</v>
      </c>
      <c r="J22" s="67"/>
      <c r="K22" s="75"/>
      <c r="L22" s="67"/>
    </row>
    <row r="23" spans="1:12" x14ac:dyDescent="0.2">
      <c r="A23" s="67" t="s">
        <v>23</v>
      </c>
      <c r="B23" s="24">
        <f>'VA IQSMMA'!E26</f>
        <v>0</v>
      </c>
      <c r="C23" s="24">
        <f>'VA IQSMMA'!H26</f>
        <v>0</v>
      </c>
      <c r="D23" s="24">
        <f>'VA IQSMMA'!K26</f>
        <v>9.2041502284170851E-3</v>
      </c>
      <c r="E23" s="24">
        <f>'VA IQSMMA'!N26</f>
        <v>0</v>
      </c>
      <c r="F23" s="24">
        <f>'VA IQSMMA'!Q26</f>
        <v>6.696250787438989E-3</v>
      </c>
      <c r="G23" s="24">
        <f>'VA IQSMMA'!T26</f>
        <v>3.1624728015253074E-2</v>
      </c>
      <c r="H23" s="25">
        <f t="shared" si="1"/>
        <v>0.70977058505342305</v>
      </c>
      <c r="J23" s="67"/>
      <c r="K23" s="75"/>
      <c r="L23" s="67"/>
    </row>
    <row r="24" spans="1:12" x14ac:dyDescent="0.2">
      <c r="A24" s="67" t="s">
        <v>24</v>
      </c>
      <c r="B24" s="24">
        <f>'VA IQSMMA'!E27</f>
        <v>0</v>
      </c>
      <c r="C24" s="24">
        <f>'VA IQSMMA'!H27</f>
        <v>6.6913158818653201E-3</v>
      </c>
      <c r="D24" s="24">
        <f>'VA IQSMMA'!K27</f>
        <v>9.0681283038591982E-3</v>
      </c>
      <c r="E24" s="24">
        <f>'VA IQSMMA'!N27</f>
        <v>0</v>
      </c>
      <c r="F24" s="24">
        <f>'VA IQSMMA'!Q27</f>
        <v>0</v>
      </c>
      <c r="G24" s="24">
        <f>'VA IQSMMA'!T27</f>
        <v>0</v>
      </c>
      <c r="H24" s="25">
        <f t="shared" si="1"/>
        <v>0.31518888371449039</v>
      </c>
      <c r="J24" s="67"/>
      <c r="K24" s="75"/>
      <c r="L24" s="67"/>
    </row>
    <row r="25" spans="1:12" x14ac:dyDescent="0.2">
      <c r="A25" s="67" t="s">
        <v>25</v>
      </c>
      <c r="B25" s="24">
        <f>'VA IQSMMA'!E28</f>
        <v>0</v>
      </c>
      <c r="C25" s="24">
        <f>'VA IQSMMA'!H28</f>
        <v>0</v>
      </c>
      <c r="D25" s="24">
        <f>'VA IQSMMA'!K28</f>
        <v>9.9749411342451178E-3</v>
      </c>
      <c r="E25" s="24">
        <f>'VA IQSMMA'!N28</f>
        <v>0</v>
      </c>
      <c r="F25" s="24">
        <f>'VA IQSMMA'!Q28</f>
        <v>4.6205725874187199E-4</v>
      </c>
      <c r="G25" s="24">
        <f>'VA IQSMMA'!T28</f>
        <v>2.213794603853775E-3</v>
      </c>
      <c r="H25" s="25">
        <f t="shared" si="1"/>
        <v>0.23605703543429371</v>
      </c>
      <c r="J25" s="67"/>
      <c r="K25" s="75"/>
      <c r="L25" s="67"/>
    </row>
    <row r="26" spans="1:12" x14ac:dyDescent="0.2">
      <c r="A26" s="67" t="s">
        <v>26</v>
      </c>
      <c r="B26" s="24">
        <f>'VA IQSMMA'!E29</f>
        <v>0</v>
      </c>
      <c r="C26" s="24">
        <f>'VA IQSMMA'!H29</f>
        <v>6.2880209000514367E-4</v>
      </c>
      <c r="D26" s="24">
        <f>'VA IQSMMA'!K29</f>
        <v>1.766017987176579E-2</v>
      </c>
      <c r="E26" s="24">
        <f>'VA IQSMMA'!N29</f>
        <v>0</v>
      </c>
      <c r="F26" s="24">
        <f>'VA IQSMMA'!Q29</f>
        <v>5.0480383448508644E-2</v>
      </c>
      <c r="G26" s="24">
        <f>'VA IQSMMA'!T29</f>
        <v>2.9404520434482412E-3</v>
      </c>
      <c r="H26" s="25">
        <f t="shared" si="1"/>
        <v>2.2095375117727638</v>
      </c>
      <c r="J26" s="67"/>
      <c r="K26" s="75"/>
      <c r="L26" s="67"/>
    </row>
    <row r="27" spans="1:12" x14ac:dyDescent="0.2">
      <c r="A27" s="67" t="s">
        <v>27</v>
      </c>
      <c r="B27" s="24">
        <f>'VA IQSMMA'!E30</f>
        <v>0</v>
      </c>
      <c r="C27" s="24">
        <f>'VA IQSMMA'!H30</f>
        <v>0</v>
      </c>
      <c r="D27" s="24">
        <f>'VA IQSMMA'!K30</f>
        <v>1.5415818116560636E-2</v>
      </c>
      <c r="E27" s="24">
        <f>'VA IQSMMA'!N30</f>
        <v>0</v>
      </c>
      <c r="F27" s="24">
        <f>'VA IQSMMA'!Q30</f>
        <v>1.6244824423756457E-3</v>
      </c>
      <c r="G27" s="24">
        <f>'VA IQSMMA'!T30</f>
        <v>8.7825792718548227E-4</v>
      </c>
      <c r="H27" s="25">
        <f t="shared" si="1"/>
        <v>0.37470205160140535</v>
      </c>
      <c r="J27" s="67"/>
      <c r="K27" s="75"/>
      <c r="L27" s="67"/>
    </row>
    <row r="28" spans="1:12" x14ac:dyDescent="0.2">
      <c r="A28" s="67" t="s">
        <v>28</v>
      </c>
      <c r="B28" s="24">
        <f>'VA IQSMMA'!E31</f>
        <v>3.1496159217371769E-2</v>
      </c>
      <c r="C28" s="24">
        <f>'VA IQSMMA'!H31</f>
        <v>0</v>
      </c>
      <c r="D28" s="24">
        <f>'VA IQSMMA'!K31</f>
        <v>1.4146280154020347E-2</v>
      </c>
      <c r="E28" s="24">
        <f>'VA IQSMMA'!N31</f>
        <v>0</v>
      </c>
      <c r="F28" s="24">
        <f>'VA IQSMMA'!Q31</f>
        <v>4.1405583496263811E-2</v>
      </c>
      <c r="G28" s="24">
        <f>'VA IQSMMA'!T31</f>
        <v>4.3174949425874532E-3</v>
      </c>
      <c r="H28" s="25">
        <f t="shared" si="1"/>
        <v>2.1273456556029089</v>
      </c>
      <c r="J28" s="67"/>
      <c r="K28" s="75"/>
      <c r="L28" s="67"/>
    </row>
    <row r="29" spans="1:12" x14ac:dyDescent="0.2">
      <c r="A29" s="67" t="s">
        <v>29</v>
      </c>
      <c r="B29" s="24">
        <f>'VA IQSMMA'!E32</f>
        <v>0</v>
      </c>
      <c r="C29" s="24">
        <f>'VA IQSMMA'!H32</f>
        <v>0</v>
      </c>
      <c r="D29" s="24">
        <f>'VA IQSMMA'!K32</f>
        <v>0</v>
      </c>
      <c r="E29" s="24">
        <f>'VA IQSMMA'!N32</f>
        <v>0</v>
      </c>
      <c r="F29" s="24">
        <f>'VA IQSMMA'!Q32</f>
        <v>0</v>
      </c>
      <c r="G29" s="24">
        <f>'VA IQSMMA'!T32</f>
        <v>0</v>
      </c>
      <c r="H29" s="25">
        <f t="shared" si="1"/>
        <v>0</v>
      </c>
      <c r="J29" s="67"/>
      <c r="K29" s="75"/>
      <c r="L29" s="67"/>
    </row>
    <row r="30" spans="1:12" x14ac:dyDescent="0.2">
      <c r="A30" s="67" t="s">
        <v>30</v>
      </c>
      <c r="B30" s="24">
        <f>'VA IQSMMA'!E33</f>
        <v>1.1092323035154186E-2</v>
      </c>
      <c r="C30" s="24">
        <f>'VA IQSMMA'!H33</f>
        <v>1.3815444097354255E-3</v>
      </c>
      <c r="D30" s="24">
        <f>'VA IQSMMA'!K33</f>
        <v>1.2822333421656906E-2</v>
      </c>
      <c r="E30" s="24">
        <f>'VA IQSMMA'!N33</f>
        <v>0</v>
      </c>
      <c r="F30" s="24">
        <f>'VA IQSMMA'!Q33</f>
        <v>4.5227409981603867E-3</v>
      </c>
      <c r="G30" s="24">
        <f>'VA IQSMMA'!T33</f>
        <v>2.931003358505162E-4</v>
      </c>
      <c r="H30" s="25">
        <f t="shared" si="1"/>
        <v>0.56045736593581708</v>
      </c>
      <c r="J30" s="67"/>
      <c r="K30" s="75"/>
      <c r="L30" s="67"/>
    </row>
    <row r="31" spans="1:12" x14ac:dyDescent="0.2">
      <c r="A31" s="67" t="s">
        <v>31</v>
      </c>
      <c r="B31" s="24">
        <f>'VA IQSMMA'!E34</f>
        <v>0</v>
      </c>
      <c r="C31" s="24">
        <f>'VA IQSMMA'!H34</f>
        <v>8.5709910660125253E-3</v>
      </c>
      <c r="D31" s="24">
        <f>'VA IQSMMA'!K34</f>
        <v>1.6263688112971471E-2</v>
      </c>
      <c r="E31" s="24">
        <f>'VA IQSMMA'!N34</f>
        <v>0</v>
      </c>
      <c r="F31" s="24">
        <f>'VA IQSMMA'!Q34</f>
        <v>3.7099684222375376E-3</v>
      </c>
      <c r="G31" s="24">
        <f>'VA IQSMMA'!T34</f>
        <v>1.3136344253649103E-2</v>
      </c>
      <c r="H31" s="25">
        <f t="shared" si="1"/>
        <v>0.74847954506307324</v>
      </c>
      <c r="J31" s="67"/>
      <c r="K31" s="75"/>
      <c r="L31" s="67"/>
    </row>
    <row r="32" spans="1:12" x14ac:dyDescent="0.2">
      <c r="A32" s="67" t="s">
        <v>32</v>
      </c>
      <c r="B32" s="24">
        <f>'VA IQSMMA'!E35</f>
        <v>0</v>
      </c>
      <c r="C32" s="24">
        <f>'VA IQSMMA'!H35</f>
        <v>0</v>
      </c>
      <c r="D32" s="24">
        <f>'VA IQSMMA'!K35</f>
        <v>1.549289720714344E-2</v>
      </c>
      <c r="E32" s="24">
        <f>'VA IQSMMA'!N35</f>
        <v>0</v>
      </c>
      <c r="F32" s="24">
        <f>'VA IQSMMA'!Q35</f>
        <v>0</v>
      </c>
      <c r="G32" s="24">
        <f>'VA IQSMMA'!T35</f>
        <v>0</v>
      </c>
      <c r="H32" s="25">
        <f t="shared" si="1"/>
        <v>0.30985794414286882</v>
      </c>
      <c r="J32" s="67"/>
      <c r="K32" s="75"/>
      <c r="L32" s="67"/>
    </row>
    <row r="33" spans="1:13" x14ac:dyDescent="0.2">
      <c r="A33" s="67" t="s">
        <v>33</v>
      </c>
      <c r="B33" s="24">
        <f>'VA IQSMMA'!E36</f>
        <v>0</v>
      </c>
      <c r="C33" s="24">
        <f>'VA IQSMMA'!H36</f>
        <v>0</v>
      </c>
      <c r="D33" s="24">
        <f>'VA IQSMMA'!K36</f>
        <v>1.2368927006463946E-2</v>
      </c>
      <c r="E33" s="24">
        <f>'VA IQSMMA'!N36</f>
        <v>0</v>
      </c>
      <c r="F33" s="24">
        <f>'VA IQSMMA'!Q36</f>
        <v>0</v>
      </c>
      <c r="G33" s="24">
        <f>'VA IQSMMA'!T36</f>
        <v>0</v>
      </c>
      <c r="H33" s="25">
        <f t="shared" si="1"/>
        <v>0.2473785401292789</v>
      </c>
      <c r="J33" s="67"/>
      <c r="K33" s="75"/>
      <c r="L33" s="67"/>
    </row>
    <row r="34" spans="1:13" x14ac:dyDescent="0.2">
      <c r="A34" s="67" t="s">
        <v>34</v>
      </c>
      <c r="B34" s="24">
        <f>'VA IQSMMA'!E37</f>
        <v>0</v>
      </c>
      <c r="C34" s="24">
        <f>'VA IQSMMA'!H37</f>
        <v>0</v>
      </c>
      <c r="D34" s="24">
        <f>'VA IQSMMA'!K37</f>
        <v>0</v>
      </c>
      <c r="E34" s="24">
        <f>'VA IQSMMA'!N37</f>
        <v>0</v>
      </c>
      <c r="F34" s="24">
        <f>'VA IQSMMA'!Q37</f>
        <v>0</v>
      </c>
      <c r="G34" s="24">
        <f>'VA IQSMMA'!T37</f>
        <v>0</v>
      </c>
      <c r="H34" s="25">
        <f t="shared" si="1"/>
        <v>0</v>
      </c>
      <c r="J34" s="67"/>
      <c r="K34" s="75"/>
      <c r="L34" s="67"/>
    </row>
    <row r="35" spans="1:13" s="53" customFormat="1" x14ac:dyDescent="0.2">
      <c r="A35" s="67" t="s">
        <v>35</v>
      </c>
      <c r="B35" s="24">
        <f>'VA IQSMMA'!E38</f>
        <v>0</v>
      </c>
      <c r="C35" s="24">
        <f>'VA IQSMMA'!H38</f>
        <v>0</v>
      </c>
      <c r="D35" s="24">
        <f>'VA IQSMMA'!K38</f>
        <v>0</v>
      </c>
      <c r="E35" s="24">
        <f>'VA IQSMMA'!N38</f>
        <v>0</v>
      </c>
      <c r="F35" s="24">
        <f>'VA IQSMMA'!Q38</f>
        <v>0</v>
      </c>
      <c r="G35" s="24">
        <f>'VA IQSMMA'!T38</f>
        <v>0</v>
      </c>
      <c r="H35" s="25">
        <f t="shared" si="1"/>
        <v>0</v>
      </c>
      <c r="J35" s="67"/>
      <c r="K35" s="77"/>
      <c r="L35" s="67"/>
      <c r="M35"/>
    </row>
    <row r="36" spans="1:13" x14ac:dyDescent="0.2">
      <c r="A36" s="67" t="s">
        <v>36</v>
      </c>
      <c r="B36" s="24">
        <f>'VA IQSMMA'!E39</f>
        <v>0</v>
      </c>
      <c r="C36" s="24">
        <f>'VA IQSMMA'!H39</f>
        <v>2.7814275449877203E-3</v>
      </c>
      <c r="D36" s="24">
        <f>'VA IQSMMA'!K39</f>
        <v>1.5724134478891847E-2</v>
      </c>
      <c r="E36" s="24">
        <f>'VA IQSMMA'!N39</f>
        <v>0</v>
      </c>
      <c r="F36" s="24">
        <f>'VA IQSMMA'!Q39</f>
        <v>2.2185503072954674E-3</v>
      </c>
      <c r="G36" s="24">
        <f>'VA IQSMMA'!T39</f>
        <v>6.4848158425795319E-3</v>
      </c>
      <c r="H36" s="25">
        <f t="shared" si="1"/>
        <v>0.50834239412344395</v>
      </c>
      <c r="J36" s="67"/>
      <c r="K36" s="75"/>
      <c r="L36" s="67"/>
    </row>
    <row r="37" spans="1:13" x14ac:dyDescent="0.2">
      <c r="A37" s="67" t="s">
        <v>37</v>
      </c>
      <c r="B37" s="24">
        <f>'VA IQSMMA'!E40</f>
        <v>0</v>
      </c>
      <c r="C37" s="24">
        <f>'VA IQSMMA'!H40</f>
        <v>0</v>
      </c>
      <c r="D37" s="24">
        <f>'VA IQSMMA'!K40</f>
        <v>0</v>
      </c>
      <c r="E37" s="24">
        <f>'VA IQSMMA'!N40</f>
        <v>0</v>
      </c>
      <c r="F37" s="24">
        <f>'VA IQSMMA'!Q40</f>
        <v>0</v>
      </c>
      <c r="G37" s="24">
        <f>'VA IQSMMA'!T40</f>
        <v>0</v>
      </c>
      <c r="H37" s="25">
        <f t="shared" si="1"/>
        <v>0</v>
      </c>
      <c r="J37" s="67"/>
      <c r="K37" s="75"/>
      <c r="L37" s="67"/>
    </row>
    <row r="38" spans="1:13" x14ac:dyDescent="0.2">
      <c r="A38" s="67" t="s">
        <v>38</v>
      </c>
      <c r="B38" s="24">
        <f>'VA IQSMMA'!E41</f>
        <v>0</v>
      </c>
      <c r="C38" s="24">
        <f>'VA IQSMMA'!H41</f>
        <v>2.1654808477141709E-2</v>
      </c>
      <c r="D38" s="24">
        <f>'VA IQSMMA'!K41</f>
        <v>1.3012764116037948E-2</v>
      </c>
      <c r="E38" s="24">
        <f>'VA IQSMMA'!N41</f>
        <v>0</v>
      </c>
      <c r="F38" s="24">
        <f>'VA IQSMMA'!Q41</f>
        <v>4.0622131870580256E-3</v>
      </c>
      <c r="G38" s="24">
        <f>'VA IQSMMA'!T41</f>
        <v>1.3754522759092469E-2</v>
      </c>
      <c r="H38" s="25">
        <f t="shared" si="1"/>
        <v>0.96338183142951428</v>
      </c>
      <c r="J38" s="67"/>
      <c r="K38" s="75"/>
      <c r="L38" s="67"/>
    </row>
    <row r="39" spans="1:13" x14ac:dyDescent="0.2">
      <c r="A39" s="67" t="s">
        <v>39</v>
      </c>
      <c r="B39" s="24">
        <f>'VA IQSMMA'!E42</f>
        <v>0</v>
      </c>
      <c r="C39" s="24">
        <f>'VA IQSMMA'!H42</f>
        <v>3.1324703673534472E-3</v>
      </c>
      <c r="D39" s="24">
        <f>'VA IQSMMA'!K42</f>
        <v>0</v>
      </c>
      <c r="E39" s="24">
        <f>'VA IQSMMA'!N42</f>
        <v>0</v>
      </c>
      <c r="F39" s="24">
        <f>'VA IQSMMA'!Q42</f>
        <v>5.2864622283767633E-3</v>
      </c>
      <c r="G39" s="24">
        <f>'VA IQSMMA'!T42</f>
        <v>2.971942721244886E-2</v>
      </c>
      <c r="H39" s="25">
        <f t="shared" si="1"/>
        <v>0.52043689248067215</v>
      </c>
      <c r="J39" s="67"/>
      <c r="K39" s="77"/>
      <c r="L39" s="67"/>
    </row>
    <row r="40" spans="1:13" x14ac:dyDescent="0.2">
      <c r="A40" s="67" t="s">
        <v>40</v>
      </c>
      <c r="B40" s="24">
        <f>'VA IQSMMA'!E43</f>
        <v>0</v>
      </c>
      <c r="C40" s="24">
        <f>'VA IQSMMA'!H43</f>
        <v>1.4290492143169879E-3</v>
      </c>
      <c r="D40" s="24">
        <f>'VA IQSMMA'!K43</f>
        <v>0</v>
      </c>
      <c r="E40" s="24">
        <f>'VA IQSMMA'!N43</f>
        <v>0</v>
      </c>
      <c r="F40" s="24">
        <f>'VA IQSMMA'!Q43</f>
        <v>3.4432636881043054E-2</v>
      </c>
      <c r="G40" s="24">
        <f>'VA IQSMMA'!T43</f>
        <v>2.4577218003027802E-2</v>
      </c>
      <c r="H40" s="25">
        <f t="shared" si="1"/>
        <v>1.4893508740311399</v>
      </c>
      <c r="J40" s="67"/>
      <c r="K40" s="75"/>
      <c r="L40" s="67"/>
    </row>
    <row r="41" spans="1:13" x14ac:dyDescent="0.2">
      <c r="A41" s="67" t="s">
        <v>41</v>
      </c>
      <c r="B41" s="24">
        <f>'VA IQSMMA'!E44</f>
        <v>0</v>
      </c>
      <c r="C41" s="24">
        <f>'VA IQSMMA'!H44</f>
        <v>1.2796036963776703E-2</v>
      </c>
      <c r="D41" s="24">
        <f>'VA IQSMMA'!K44</f>
        <v>1.603245084122306E-2</v>
      </c>
      <c r="E41" s="24">
        <f>'VA IQSMMA'!N44</f>
        <v>0</v>
      </c>
      <c r="F41" s="24">
        <f>'VA IQSMMA'!Q44</f>
        <v>3.720410045235667E-2</v>
      </c>
      <c r="G41" s="24">
        <f>'VA IQSMMA'!T44</f>
        <v>3.9537508589270612E-3</v>
      </c>
      <c r="H41" s="25">
        <f t="shared" si="1"/>
        <v>1.9515011301151788</v>
      </c>
      <c r="J41" s="67"/>
      <c r="K41" s="75"/>
      <c r="L41" s="67"/>
    </row>
    <row r="42" spans="1:13" x14ac:dyDescent="0.2">
      <c r="A42" s="67" t="s">
        <v>42</v>
      </c>
      <c r="B42" s="24">
        <f>'VA IQSMMA'!E45</f>
        <v>0</v>
      </c>
      <c r="C42" s="24">
        <f>'VA IQSMMA'!H45</f>
        <v>2.8824237442515769E-3</v>
      </c>
      <c r="D42" s="24">
        <f>'VA IQSMMA'!K45</f>
        <v>1.0373938779614922E-2</v>
      </c>
      <c r="E42" s="24">
        <f>'VA IQSMMA'!N45</f>
        <v>0</v>
      </c>
      <c r="F42" s="24">
        <f>'VA IQSMMA'!Q45</f>
        <v>1.8567509323831274E-2</v>
      </c>
      <c r="G42" s="24">
        <f>'VA IQSMMA'!T45</f>
        <v>7.9188495255040611E-2</v>
      </c>
      <c r="H42" s="25">
        <f t="shared" si="1"/>
        <v>1.6462540434306212</v>
      </c>
      <c r="J42" s="67"/>
      <c r="K42" s="75"/>
      <c r="L42" s="67"/>
    </row>
    <row r="43" spans="1:13" x14ac:dyDescent="0.2">
      <c r="A43" s="67" t="s">
        <v>43</v>
      </c>
      <c r="B43" s="24">
        <f>'VA IQSMMA'!E46</f>
        <v>0</v>
      </c>
      <c r="C43" s="24">
        <f>'VA IQSMMA'!H46</f>
        <v>0</v>
      </c>
      <c r="D43" s="24">
        <f>'VA IQSMMA'!K46</f>
        <v>1.6649083565885486E-2</v>
      </c>
      <c r="E43" s="24">
        <f>'VA IQSMMA'!N46</f>
        <v>0</v>
      </c>
      <c r="F43" s="24">
        <f>'VA IQSMMA'!Q46</f>
        <v>1.4827909337245207E-4</v>
      </c>
      <c r="G43" s="24">
        <f>'VA IQSMMA'!T46</f>
        <v>1.9675314932507E-4</v>
      </c>
      <c r="H43" s="25">
        <f t="shared" si="1"/>
        <v>0.34009049702304361</v>
      </c>
      <c r="J43" s="67"/>
      <c r="K43" s="76"/>
      <c r="L43" s="67"/>
    </row>
    <row r="44" spans="1:13" x14ac:dyDescent="0.2">
      <c r="A44" s="68" t="s">
        <v>93</v>
      </c>
      <c r="B44" s="24">
        <f>'VA IQSMMA'!E47</f>
        <v>0</v>
      </c>
      <c r="C44" s="24">
        <f>'VA IQSMMA'!H47</f>
        <v>3.198596961600704E-2</v>
      </c>
      <c r="D44" s="24">
        <f>'VA IQSMMA'!K47</f>
        <v>0</v>
      </c>
      <c r="E44" s="24">
        <f>'VA IQSMMA'!N47</f>
        <v>0</v>
      </c>
      <c r="F44" s="24">
        <f>'VA IQSMMA'!Q47</f>
        <v>3.5629980515288498E-2</v>
      </c>
      <c r="G44" s="24">
        <f>'VA IQSMMA'!T47</f>
        <v>0.19560454041507253</v>
      </c>
      <c r="H44" s="25">
        <f t="shared" si="1"/>
        <v>3.6828395546061792</v>
      </c>
      <c r="J44" s="67"/>
      <c r="K44" s="75"/>
      <c r="L44" s="67"/>
    </row>
    <row r="45" spans="1:13" x14ac:dyDescent="0.2">
      <c r="A45" s="67" t="s">
        <v>44</v>
      </c>
      <c r="B45" s="24">
        <f>'VA IQSMMA'!E48</f>
        <v>6.7734533053982998E-2</v>
      </c>
      <c r="C45" s="24">
        <f>'VA IQSMMA'!H48</f>
        <v>2.5715510010998838E-2</v>
      </c>
      <c r="D45" s="24">
        <f>'VA IQSMMA'!K48</f>
        <v>1.9043069438104316E-2</v>
      </c>
      <c r="E45" s="24">
        <f>'VA IQSMMA'!N48</f>
        <v>0</v>
      </c>
      <c r="F45" s="24">
        <f>'VA IQSMMA'!Q48</f>
        <v>8.8104092025799233E-3</v>
      </c>
      <c r="G45" s="24">
        <f>'VA IQSMMA'!T48</f>
        <v>8.6591453294361069E-3</v>
      </c>
      <c r="H45" s="25">
        <f t="shared" si="1"/>
        <v>1.9676239587796953</v>
      </c>
      <c r="J45" s="67"/>
      <c r="K45" s="77"/>
      <c r="L45" s="67"/>
    </row>
    <row r="46" spans="1:13" x14ac:dyDescent="0.2">
      <c r="A46" s="67" t="s">
        <v>45</v>
      </c>
      <c r="B46" s="24">
        <f>'VA IQSMMA'!E49</f>
        <v>0</v>
      </c>
      <c r="C46" s="24">
        <f>'VA IQSMMA'!H49</f>
        <v>0</v>
      </c>
      <c r="D46" s="24">
        <f>'VA IQSMMA'!K49</f>
        <v>8.6999622947225141E-3</v>
      </c>
      <c r="E46" s="24">
        <f>'VA IQSMMA'!N49</f>
        <v>0</v>
      </c>
      <c r="F46" s="24">
        <f>'VA IQSMMA'!Q49</f>
        <v>3.3730775073119359E-3</v>
      </c>
      <c r="G46" s="24">
        <f>'VA IQSMMA'!T49</f>
        <v>1.8881516791576777E-2</v>
      </c>
      <c r="H46" s="25">
        <f t="shared" si="1"/>
        <v>0.465363687281871</v>
      </c>
      <c r="J46" s="67"/>
      <c r="K46" s="75"/>
      <c r="L46" s="67"/>
    </row>
    <row r="47" spans="1:13" x14ac:dyDescent="0.2">
      <c r="A47" s="67" t="s">
        <v>46</v>
      </c>
      <c r="B47" s="24">
        <f>'VA IQSMMA'!E50</f>
        <v>0</v>
      </c>
      <c r="C47" s="24">
        <f>'VA IQSMMA'!H50</f>
        <v>0</v>
      </c>
      <c r="D47" s="24">
        <f>'VA IQSMMA'!K50</f>
        <v>7.3995926959491056E-3</v>
      </c>
      <c r="E47" s="24">
        <f>'VA IQSMMA'!N50</f>
        <v>0</v>
      </c>
      <c r="F47" s="24">
        <f>'VA IQSMMA'!Q50</f>
        <v>1.4889547441112856E-3</v>
      </c>
      <c r="G47" s="24">
        <f>'VA IQSMMA'!T50</f>
        <v>8.3706040502313853E-3</v>
      </c>
      <c r="H47" s="25">
        <f t="shared" si="1"/>
        <v>0.27692966115907086</v>
      </c>
      <c r="J47" s="67"/>
      <c r="K47" s="75"/>
      <c r="L47" s="67"/>
    </row>
    <row r="48" spans="1:13" x14ac:dyDescent="0.2">
      <c r="A48" s="67" t="s">
        <v>47</v>
      </c>
      <c r="B48" s="24">
        <f>'VA IQSMMA'!E51</f>
        <v>0</v>
      </c>
      <c r="C48" s="24">
        <f>'VA IQSMMA'!H51</f>
        <v>0</v>
      </c>
      <c r="D48" s="24">
        <f>'VA IQSMMA'!K51</f>
        <v>1.5724134478891847E-2</v>
      </c>
      <c r="E48" s="24">
        <f>'VA IQSMMA'!N51</f>
        <v>0</v>
      </c>
      <c r="F48" s="24">
        <f>'VA IQSMMA'!Q51</f>
        <v>5.7386287898909547E-3</v>
      </c>
      <c r="G48" s="24">
        <f>'VA IQSMMA'!T51</f>
        <v>3.2261416662537207E-2</v>
      </c>
      <c r="H48" s="25">
        <f t="shared" si="1"/>
        <v>0.81142607597674621</v>
      </c>
      <c r="J48" s="67"/>
      <c r="K48" s="77"/>
      <c r="L48" s="67"/>
    </row>
    <row r="49" spans="1:12" ht="13.5" customHeight="1" x14ac:dyDescent="0.2">
      <c r="A49" s="67" t="s">
        <v>48</v>
      </c>
      <c r="B49" s="24">
        <f>'VA IQSMMA'!E52</f>
        <v>0</v>
      </c>
      <c r="C49" s="24">
        <f>'VA IQSMMA'!H52</f>
        <v>5.2106285075655137E-2</v>
      </c>
      <c r="D49" s="24">
        <f>'VA IQSMMA'!K52</f>
        <v>9.2948315114556768E-4</v>
      </c>
      <c r="E49" s="24">
        <f>'VA IQSMMA'!N52</f>
        <v>0</v>
      </c>
      <c r="F49" s="24">
        <f>'VA IQSMMA'!Q52</f>
        <v>3.9985594260065357E-2</v>
      </c>
      <c r="G49" s="24">
        <f>'VA IQSMMA'!T52</f>
        <v>7.2093049699364378E-2</v>
      </c>
      <c r="H49" s="25">
        <f t="shared" si="1"/>
        <v>3.1490342051926463</v>
      </c>
      <c r="J49" s="67"/>
      <c r="K49" s="75"/>
      <c r="L49" s="67"/>
    </row>
    <row r="50" spans="1:12" ht="14.25" customHeight="1" x14ac:dyDescent="0.2">
      <c r="A50" s="67" t="s">
        <v>49</v>
      </c>
      <c r="B50" s="24">
        <f>'VA IQSMMA'!E53</f>
        <v>0</v>
      </c>
      <c r="C50" s="24">
        <f>'VA IQSMMA'!H53</f>
        <v>3.8837534544131823E-2</v>
      </c>
      <c r="D50" s="24">
        <f>'VA IQSMMA'!K53</f>
        <v>1.3738214380346685E-2</v>
      </c>
      <c r="E50" s="24">
        <f>'VA IQSMMA'!N53</f>
        <v>0</v>
      </c>
      <c r="F50" s="24">
        <f>'VA IQSMMA'!Q53</f>
        <v>2.9920527263125798E-2</v>
      </c>
      <c r="G50" s="24">
        <f>'VA IQSMMA'!T53</f>
        <v>3.5641286004500779E-3</v>
      </c>
      <c r="H50" s="25">
        <f t="shared" si="1"/>
        <v>2.1607311173661499</v>
      </c>
      <c r="J50" s="67"/>
      <c r="K50" s="75"/>
      <c r="L50" s="67"/>
    </row>
    <row r="51" spans="1:12" x14ac:dyDescent="0.2">
      <c r="A51" s="67" t="s">
        <v>50</v>
      </c>
      <c r="B51" s="24">
        <f>'VA IQSMMA'!E54</f>
        <v>0</v>
      </c>
      <c r="C51" s="24">
        <f>'VA IQSMMA'!H54</f>
        <v>4.0510357909496076E-3</v>
      </c>
      <c r="D51" s="24">
        <f>'VA IQSMMA'!K54</f>
        <v>2.0847626970572294E-2</v>
      </c>
      <c r="E51" s="24">
        <f>'VA IQSMMA'!N54</f>
        <v>0</v>
      </c>
      <c r="F51" s="24">
        <f>'VA IQSMMA'!Q54</f>
        <v>5.8245933068235688E-2</v>
      </c>
      <c r="G51" s="24">
        <f>'VA IQSMMA'!T54</f>
        <v>2.7556648880444484E-2</v>
      </c>
      <c r="H51" s="25">
        <f t="shared" si="1"/>
        <v>2.8428366856109233</v>
      </c>
      <c r="J51" s="67"/>
      <c r="K51" s="75"/>
      <c r="L51" s="67"/>
    </row>
    <row r="52" spans="1:12" x14ac:dyDescent="0.2">
      <c r="A52" s="67" t="s">
        <v>51</v>
      </c>
      <c r="B52" s="24">
        <f>'VA IQSMMA'!E55</f>
        <v>0</v>
      </c>
      <c r="C52" s="24">
        <f>'VA IQSMMA'!H55</f>
        <v>0</v>
      </c>
      <c r="D52" s="24">
        <f>'VA IQSMMA'!K55</f>
        <v>4.6927563972471347E-3</v>
      </c>
      <c r="E52" s="24">
        <f>'VA IQSMMA'!N55</f>
        <v>0</v>
      </c>
      <c r="F52" s="24">
        <f>'VA IQSMMA'!Q55</f>
        <v>7.8289782627229201E-3</v>
      </c>
      <c r="G52" s="24">
        <f>'VA IQSMMA'!T55</f>
        <v>1.9612102504736616E-2</v>
      </c>
      <c r="H52" s="25">
        <f t="shared" si="1"/>
        <v>0.55220726794559727</v>
      </c>
      <c r="J52" s="67"/>
      <c r="K52" s="75"/>
      <c r="L52" s="67"/>
    </row>
    <row r="53" spans="1:12" x14ac:dyDescent="0.2">
      <c r="A53" s="67" t="s">
        <v>52</v>
      </c>
      <c r="B53" s="24">
        <f>'VA IQSMMA'!E56</f>
        <v>0</v>
      </c>
      <c r="C53" s="24">
        <f>'VA IQSMMA'!H56</f>
        <v>0</v>
      </c>
      <c r="D53" s="24">
        <f>'VA IQSMMA'!K56</f>
        <v>0</v>
      </c>
      <c r="E53" s="24">
        <f>'VA IQSMMA'!N56</f>
        <v>0</v>
      </c>
      <c r="F53" s="24">
        <f>'VA IQSMMA'!Q56</f>
        <v>5.0908952238711974E-3</v>
      </c>
      <c r="G53" s="24">
        <f>'VA IQSMMA'!T56</f>
        <v>2.6941357996391638E-2</v>
      </c>
      <c r="H53" s="25">
        <f t="shared" si="1"/>
        <v>0.42574445002688788</v>
      </c>
      <c r="J53" s="67"/>
      <c r="K53" s="75"/>
      <c r="L53" s="67"/>
    </row>
    <row r="54" spans="1:12" x14ac:dyDescent="0.2">
      <c r="A54" s="67" t="s">
        <v>132</v>
      </c>
      <c r="B54" s="24">
        <f>'VA IQSMMA'!E57</f>
        <v>0</v>
      </c>
      <c r="C54" s="24">
        <f>'VA IQSMMA'!H57</f>
        <v>8.2352691110528231E-3</v>
      </c>
      <c r="D54" s="24">
        <f>'VA IQSMMA'!K57</f>
        <v>7.3270476695182314E-3</v>
      </c>
      <c r="E54" s="24">
        <f>'VA IQSMMA'!N57</f>
        <v>0</v>
      </c>
      <c r="F54" s="24">
        <f>'VA IQSMMA'!Q57</f>
        <v>7.9451486371048541E-2</v>
      </c>
      <c r="G54" s="24">
        <f>'VA IQSMMA'!T57</f>
        <v>1.1045580835959211E-5</v>
      </c>
      <c r="H54" s="25">
        <f t="shared" si="1"/>
        <v>3.1715992551966918</v>
      </c>
      <c r="J54" s="67"/>
      <c r="K54" s="77"/>
      <c r="L54" s="67"/>
    </row>
    <row r="55" spans="1:12" x14ac:dyDescent="0.2">
      <c r="A55" s="67" t="s">
        <v>53</v>
      </c>
      <c r="B55" s="24">
        <f>'VA IQSMMA'!E58</f>
        <v>0</v>
      </c>
      <c r="C55" s="24">
        <f>'VA IQSMMA'!H58</f>
        <v>2.7258659619472389E-3</v>
      </c>
      <c r="D55" s="24">
        <f>'VA IQSMMA'!K58</f>
        <v>1.6975536184824416E-2</v>
      </c>
      <c r="E55" s="24">
        <f>'VA IQSMMA'!N58</f>
        <v>0</v>
      </c>
      <c r="F55" s="24">
        <f>'VA IQSMMA'!Q58</f>
        <v>1.7371550012249349E-3</v>
      </c>
      <c r="G55" s="24">
        <f>'VA IQSMMA'!T58</f>
        <v>9.7659359672561934E-3</v>
      </c>
      <c r="H55" s="25">
        <f t="shared" si="1"/>
        <v>0.54445904668483647</v>
      </c>
      <c r="J55" s="67"/>
      <c r="K55" s="77"/>
      <c r="L55" s="67"/>
    </row>
    <row r="56" spans="1:12" x14ac:dyDescent="0.2">
      <c r="A56" s="67" t="s">
        <v>54</v>
      </c>
      <c r="B56" s="24">
        <f>'VA IQSMMA'!E59</f>
        <v>0</v>
      </c>
      <c r="C56" s="24">
        <f>'VA IQSMMA'!H59</f>
        <v>2.7789732778296539E-2</v>
      </c>
      <c r="D56" s="24">
        <f>'VA IQSMMA'!K59</f>
        <v>1.5955371750640258E-2</v>
      </c>
      <c r="E56" s="24">
        <f>'VA IQSMMA'!N59</f>
        <v>0</v>
      </c>
      <c r="F56" s="24">
        <f>'VA IQSMMA'!Q59</f>
        <v>2.9190073602465248E-2</v>
      </c>
      <c r="G56" s="24">
        <f>'VA IQSMMA'!T59</f>
        <v>1.2101166754528289E-3</v>
      </c>
      <c r="H56" s="25">
        <f t="shared" si="1"/>
        <v>1.9366357903465603</v>
      </c>
      <c r="J56" s="67"/>
      <c r="K56" s="75"/>
      <c r="L56" s="67"/>
    </row>
    <row r="57" spans="1:12" x14ac:dyDescent="0.2">
      <c r="A57" s="67" t="s">
        <v>55</v>
      </c>
      <c r="B57" s="24">
        <f>'VA IQSMMA'!E60</f>
        <v>0</v>
      </c>
      <c r="C57" s="24">
        <f>'VA IQSMMA'!H60</f>
        <v>0</v>
      </c>
      <c r="D57" s="24">
        <f>'VA IQSMMA'!K60</f>
        <v>1.2319052300792721E-2</v>
      </c>
      <c r="E57" s="24">
        <f>'VA IQSMMA'!N60</f>
        <v>0</v>
      </c>
      <c r="F57" s="24">
        <f>'VA IQSMMA'!Q60</f>
        <v>2.9462180424985141E-4</v>
      </c>
      <c r="G57" s="24">
        <f>'VA IQSMMA'!T60</f>
        <v>0</v>
      </c>
      <c r="H57" s="25">
        <f t="shared" si="1"/>
        <v>0.25698743096884907</v>
      </c>
      <c r="J57" s="67"/>
      <c r="K57" s="75"/>
      <c r="L57" s="67"/>
    </row>
    <row r="58" spans="1:12" x14ac:dyDescent="0.2">
      <c r="A58" s="67" t="s">
        <v>56</v>
      </c>
      <c r="B58" s="24">
        <f>'VA IQSMMA'!E61</f>
        <v>9.6781753830426379E-2</v>
      </c>
      <c r="C58" s="24">
        <f>'VA IQSMMA'!H61</f>
        <v>1.7401582818069677E-2</v>
      </c>
      <c r="D58" s="24">
        <f>'VA IQSMMA'!K61</f>
        <v>1.7574032652879122E-2</v>
      </c>
      <c r="E58" s="24">
        <f>'VA IQSMMA'!N61</f>
        <v>0</v>
      </c>
      <c r="F58" s="24">
        <f>'VA IQSMMA'!Q61</f>
        <v>9.3223961968140641E-4</v>
      </c>
      <c r="G58" s="24">
        <f>'VA IQSMMA'!T61</f>
        <v>3.2132462786266418E-5</v>
      </c>
      <c r="H58" s="25">
        <f t="shared" si="1"/>
        <v>1.701179666196847</v>
      </c>
      <c r="J58" s="67"/>
      <c r="K58" s="75"/>
      <c r="L58" s="67"/>
    </row>
    <row r="59" spans="1:12" x14ac:dyDescent="0.2">
      <c r="A59" s="67" t="s">
        <v>57</v>
      </c>
      <c r="B59" s="24">
        <f>'VA IQSMMA'!E62</f>
        <v>0</v>
      </c>
      <c r="C59" s="24">
        <f>'VA IQSMMA'!H62</f>
        <v>0</v>
      </c>
      <c r="D59" s="24">
        <f>'VA IQSMMA'!K62</f>
        <v>3.6816600913668336E-3</v>
      </c>
      <c r="E59" s="24">
        <f>'VA IQSMMA'!N62</f>
        <v>0</v>
      </c>
      <c r="F59" s="24">
        <f>'VA IQSMMA'!Q62</f>
        <v>4.9343651607402996E-4</v>
      </c>
      <c r="G59" s="24">
        <f>'VA IQSMMA'!T62</f>
        <v>2.7740008326758337E-3</v>
      </c>
      <c r="H59" s="25">
        <f t="shared" si="1"/>
        <v>0.11636292390008424</v>
      </c>
      <c r="J59" s="67"/>
      <c r="K59" s="75"/>
      <c r="L59" s="67"/>
    </row>
    <row r="60" spans="1:12" x14ac:dyDescent="0.2">
      <c r="A60" s="67" t="s">
        <v>58</v>
      </c>
      <c r="B60" s="24">
        <f>'VA IQSMMA'!E63</f>
        <v>0</v>
      </c>
      <c r="C60" s="24">
        <f>'VA IQSMMA'!H63</f>
        <v>4.2134635163387842E-2</v>
      </c>
      <c r="D60" s="24">
        <f>'VA IQSMMA'!K63</f>
        <v>1.208328096489238E-2</v>
      </c>
      <c r="E60" s="24">
        <f>'VA IQSMMA'!N63</f>
        <v>0</v>
      </c>
      <c r="F60" s="24">
        <f>'VA IQSMMA'!Q63</f>
        <v>3.4352312721440349E-4</v>
      </c>
      <c r="G60" s="24">
        <f>'VA IQSMMA'!T63</f>
        <v>0</v>
      </c>
      <c r="H60" s="25">
        <f t="shared" si="1"/>
        <v>1.096725155145323</v>
      </c>
      <c r="J60" s="67"/>
      <c r="K60" s="75"/>
      <c r="L60" s="67"/>
    </row>
    <row r="61" spans="1:12" x14ac:dyDescent="0.2">
      <c r="A61" s="67" t="s">
        <v>59</v>
      </c>
      <c r="B61" s="24">
        <f>'VA IQSMMA'!E64</f>
        <v>0</v>
      </c>
      <c r="C61" s="24">
        <f>'VA IQSMMA'!H64</f>
        <v>0</v>
      </c>
      <c r="D61" s="24">
        <f>'VA IQSMMA'!K64</f>
        <v>1.1847509628992042E-2</v>
      </c>
      <c r="E61" s="24">
        <f>'VA IQSMMA'!N64</f>
        <v>0</v>
      </c>
      <c r="F61" s="24">
        <f>'VA IQSMMA'!Q64</f>
        <v>1.3894448341580145E-3</v>
      </c>
      <c r="G61" s="24">
        <f>'VA IQSMMA'!T64</f>
        <v>6.1927010283454207E-3</v>
      </c>
      <c r="H61" s="25">
        <f t="shared" si="1"/>
        <v>0.34270451586463818</v>
      </c>
      <c r="J61" s="67"/>
      <c r="K61" s="75"/>
      <c r="L61" s="67"/>
    </row>
    <row r="62" spans="1:12" x14ac:dyDescent="0.2">
      <c r="A62" s="67" t="s">
        <v>60</v>
      </c>
      <c r="B62" s="24">
        <f>'VA IQSMMA'!E65</f>
        <v>0</v>
      </c>
      <c r="C62" s="24">
        <f>'VA IQSMMA'!H65</f>
        <v>1.0281251376601772E-2</v>
      </c>
      <c r="D62" s="24">
        <f>'VA IQSMMA'!K65</f>
        <v>1.5569976297726244E-2</v>
      </c>
      <c r="E62" s="24">
        <f>'VA IQSMMA'!N65</f>
        <v>0</v>
      </c>
      <c r="F62" s="24">
        <f>'VA IQSMMA'!Q65</f>
        <v>2.1817105060003769E-3</v>
      </c>
      <c r="G62" s="24">
        <f>'VA IQSMMA'!T65</f>
        <v>8.9939715388123315E-3</v>
      </c>
      <c r="H62" s="25">
        <f t="shared" si="1"/>
        <v>0.67651187555188486</v>
      </c>
      <c r="J62" s="67"/>
      <c r="K62" s="75"/>
      <c r="L62" s="67"/>
    </row>
    <row r="63" spans="1:12" x14ac:dyDescent="0.2">
      <c r="A63" s="67" t="s">
        <v>61</v>
      </c>
      <c r="B63" s="24">
        <f>'VA IQSMMA'!E66</f>
        <v>0</v>
      </c>
      <c r="C63" s="24">
        <f>'VA IQSMMA'!H66</f>
        <v>8.4269270326775683E-2</v>
      </c>
      <c r="D63" s="24">
        <f>'VA IQSMMA'!K66</f>
        <v>1.3012764116037948E-2</v>
      </c>
      <c r="E63" s="24">
        <f>'VA IQSMMA'!N66</f>
        <v>0</v>
      </c>
      <c r="F63" s="24">
        <f>'VA IQSMMA'!Q66</f>
        <v>1.9748821349958114E-2</v>
      </c>
      <c r="G63" s="24">
        <f>'VA IQSMMA'!T66</f>
        <v>5.9560801540997077E-3</v>
      </c>
      <c r="H63" s="25">
        <f t="shared" si="1"/>
        <v>2.7102029788416622</v>
      </c>
      <c r="J63" s="67"/>
      <c r="K63" s="75"/>
      <c r="L63" s="67"/>
    </row>
    <row r="64" spans="1:12" x14ac:dyDescent="0.2">
      <c r="A64" s="67" t="s">
        <v>62</v>
      </c>
      <c r="B64" s="24">
        <f>'VA IQSMMA'!E67</f>
        <v>0</v>
      </c>
      <c r="C64" s="24">
        <f>'VA IQSMMA'!H67</f>
        <v>1.0497846732802213E-2</v>
      </c>
      <c r="D64" s="24">
        <f>'VA IQSMMA'!K67</f>
        <v>1.673069672062022E-2</v>
      </c>
      <c r="E64" s="24">
        <f>'VA IQSMMA'!N67</f>
        <v>0</v>
      </c>
      <c r="F64" s="24">
        <f>'VA IQSMMA'!Q67</f>
        <v>1.4148443368623781E-2</v>
      </c>
      <c r="G64" s="24">
        <f>'VA IQSMMA'!T67</f>
        <v>2.556790944315256E-3</v>
      </c>
      <c r="H64" s="25">
        <f t="shared" si="1"/>
        <v>1.0769259488377421</v>
      </c>
      <c r="J64" s="67"/>
      <c r="K64" s="75"/>
      <c r="L64" s="67"/>
    </row>
    <row r="65" spans="1:12" x14ac:dyDescent="0.2">
      <c r="A65" s="67" t="s">
        <v>63</v>
      </c>
      <c r="B65" s="24">
        <f>'VA IQSMMA'!E68</f>
        <v>5.0122033320704071E-2</v>
      </c>
      <c r="C65" s="24">
        <f>'VA IQSMMA'!H68</f>
        <v>0</v>
      </c>
      <c r="D65" s="24">
        <f>'VA IQSMMA'!K68</f>
        <v>1.0124565251258794E-2</v>
      </c>
      <c r="E65" s="24">
        <f>'VA IQSMMA'!N68</f>
        <v>0</v>
      </c>
      <c r="F65" s="24">
        <f>'VA IQSMMA'!Q68</f>
        <v>8.3393503269301016E-3</v>
      </c>
      <c r="G65" s="24">
        <f>'VA IQSMMA'!T68</f>
        <v>3.8981133658599391E-3</v>
      </c>
      <c r="H65" s="25">
        <f t="shared" si="1"/>
        <v>1.0390112702944398</v>
      </c>
      <c r="J65" s="67"/>
      <c r="K65" s="75"/>
      <c r="L65" s="67"/>
    </row>
    <row r="66" spans="1:12" x14ac:dyDescent="0.2">
      <c r="A66" s="67" t="s">
        <v>64</v>
      </c>
      <c r="B66" s="24">
        <f>'VA IQSMMA'!E69</f>
        <v>0.35541489333454429</v>
      </c>
      <c r="C66" s="24">
        <f>'VA IQSMMA'!H69</f>
        <v>0</v>
      </c>
      <c r="D66" s="24">
        <f>'VA IQSMMA'!K69</f>
        <v>1.3203194810418992E-2</v>
      </c>
      <c r="E66" s="24">
        <f>'VA IQSMMA'!N69</f>
        <v>0</v>
      </c>
      <c r="F66" s="24">
        <f>'VA IQSMMA'!Q69</f>
        <v>1.2797578958135325E-2</v>
      </c>
      <c r="G66" s="24">
        <f>'VA IQSMMA'!T69</f>
        <v>1.6066782485427526E-2</v>
      </c>
      <c r="H66" s="25">
        <f t="shared" si="1"/>
        <v>4.4235267144155417</v>
      </c>
      <c r="J66" s="67"/>
      <c r="K66" s="75"/>
      <c r="L66" s="67"/>
    </row>
    <row r="67" spans="1:12" x14ac:dyDescent="0.2">
      <c r="A67" s="67" t="s">
        <v>65</v>
      </c>
      <c r="B67" s="24">
        <f>'VA IQSMMA'!E70</f>
        <v>0</v>
      </c>
      <c r="C67" s="24">
        <f>'VA IQSMMA'!H70</f>
        <v>3.1167892565902602E-2</v>
      </c>
      <c r="D67" s="24">
        <f>'VA IQSMMA'!K70</f>
        <v>2.5096045080930329E-2</v>
      </c>
      <c r="E67" s="24">
        <f>'VA IQSMMA'!N70</f>
        <v>0</v>
      </c>
      <c r="F67" s="24">
        <f>'VA IQSMMA'!Q70</f>
        <v>5.4550889331121395E-4</v>
      </c>
      <c r="G67" s="24">
        <f>'VA IQSMMA'!T70</f>
        <v>0</v>
      </c>
      <c r="H67" s="25">
        <f t="shared" si="1"/>
        <v>1.1449170730958622</v>
      </c>
      <c r="J67" s="67"/>
      <c r="K67" s="75"/>
      <c r="L67" s="67"/>
    </row>
    <row r="68" spans="1:12" x14ac:dyDescent="0.2">
      <c r="A68" s="67" t="s">
        <v>66</v>
      </c>
      <c r="B68" s="24">
        <f>'VA IQSMMA'!E71</f>
        <v>0</v>
      </c>
      <c r="C68" s="24">
        <f>'VA IQSMMA'!H71</f>
        <v>1.7970574317583449E-2</v>
      </c>
      <c r="D68" s="24">
        <f>'VA IQSMMA'!K71</f>
        <v>1.2142223798867466E-2</v>
      </c>
      <c r="E68" s="24">
        <f>'VA IQSMMA'!N71</f>
        <v>0</v>
      </c>
      <c r="F68" s="24">
        <f>'VA IQSMMA'!Q71</f>
        <v>1.743946276953948E-2</v>
      </c>
      <c r="G68" s="24">
        <f>'VA IQSMMA'!T71</f>
        <v>9.045222017826841E-3</v>
      </c>
      <c r="H68" s="25">
        <f t="shared" si="1"/>
        <v>1.311483620192881</v>
      </c>
      <c r="J68" s="67"/>
      <c r="K68" s="75"/>
      <c r="L68" s="67"/>
    </row>
    <row r="69" spans="1:12" x14ac:dyDescent="0.2">
      <c r="A69" s="67" t="s">
        <v>67</v>
      </c>
      <c r="B69" s="24">
        <f>'VA IQSMMA'!E72</f>
        <v>0</v>
      </c>
      <c r="C69" s="24">
        <f>'VA IQSMMA'!H72</f>
        <v>1.7821195316431955E-2</v>
      </c>
      <c r="D69" s="24">
        <f>'VA IQSMMA'!K72</f>
        <v>2.0648128147887392E-2</v>
      </c>
      <c r="E69" s="24">
        <f>'VA IQSMMA'!N72</f>
        <v>0.17647058823529413</v>
      </c>
      <c r="F69" s="24">
        <f>'VA IQSMMA'!Q72</f>
        <v>1.1957163240066756E-2</v>
      </c>
      <c r="G69" s="24">
        <f>'VA IQSMMA'!T72</f>
        <v>6.8820372459862085E-3</v>
      </c>
      <c r="H69" s="25">
        <f t="shared" si="1"/>
        <v>2.1441356223191366</v>
      </c>
      <c r="J69" s="67"/>
      <c r="K69" s="75"/>
      <c r="L69" s="67"/>
    </row>
    <row r="70" spans="1:12" x14ac:dyDescent="0.2">
      <c r="A70" s="67" t="s">
        <v>68</v>
      </c>
      <c r="B70" s="24">
        <f>'VA IQSMMA'!E73</f>
        <v>0</v>
      </c>
      <c r="C70" s="24">
        <f>'VA IQSMMA'!H73</f>
        <v>1.2473454154251946E-2</v>
      </c>
      <c r="D70" s="24">
        <f>'VA IQSMMA'!K73</f>
        <v>1.9043069438104316E-2</v>
      </c>
      <c r="E70" s="24">
        <f>'VA IQSMMA'!N73</f>
        <v>0</v>
      </c>
      <c r="F70" s="24">
        <f>'VA IQSMMA'!Q73</f>
        <v>6.3476933718698706E-3</v>
      </c>
      <c r="G70" s="24">
        <f>'VA IQSMMA'!T73</f>
        <v>3.4733303897715865E-4</v>
      </c>
      <c r="H70" s="25">
        <f t="shared" si="1"/>
        <v>0.86197343058523501</v>
      </c>
      <c r="J70" s="67"/>
      <c r="K70" s="75"/>
      <c r="L70" s="67"/>
    </row>
    <row r="71" spans="1:12" x14ac:dyDescent="0.2">
      <c r="A71" s="67" t="s">
        <v>69</v>
      </c>
      <c r="B71" s="24">
        <f>'VA IQSMMA'!E74</f>
        <v>0</v>
      </c>
      <c r="C71" s="24">
        <f>'VA IQSMMA'!H74</f>
        <v>0</v>
      </c>
      <c r="D71" s="24">
        <f>'VA IQSMMA'!K74</f>
        <v>2.1047125793257199E-2</v>
      </c>
      <c r="E71" s="24">
        <f>'VA IQSMMA'!N74</f>
        <v>0</v>
      </c>
      <c r="F71" s="24">
        <f>'VA IQSMMA'!Q74</f>
        <v>6.006816694519194E-4</v>
      </c>
      <c r="G71" s="24">
        <f>'VA IQSMMA'!T74</f>
        <v>3.3213706894659072E-3</v>
      </c>
      <c r="H71" s="25">
        <f t="shared" ref="H71:H94" si="2">(B71*10)+(C71*20)+(20*D71)+(5*E71)+(36*F71)+(9*G71)</f>
        <v>0.47245939217060623</v>
      </c>
      <c r="J71" s="67"/>
      <c r="K71" s="75"/>
      <c r="L71" s="67"/>
    </row>
    <row r="72" spans="1:12" x14ac:dyDescent="0.2">
      <c r="A72" s="67" t="s">
        <v>70</v>
      </c>
      <c r="B72" s="24">
        <f>'VA IQSMMA'!E75</f>
        <v>0</v>
      </c>
      <c r="C72" s="24">
        <f>'VA IQSMMA'!H75</f>
        <v>0</v>
      </c>
      <c r="D72" s="24">
        <f>'VA IQSMMA'!K75</f>
        <v>1.4835457905113647E-2</v>
      </c>
      <c r="E72" s="24">
        <f>'VA IQSMMA'!N75</f>
        <v>0</v>
      </c>
      <c r="F72" s="24">
        <f>'VA IQSMMA'!Q75</f>
        <v>1.2538107549002178E-3</v>
      </c>
      <c r="G72" s="24">
        <f>'VA IQSMMA'!T75</f>
        <v>2.5815699170905555E-3</v>
      </c>
      <c r="H72" s="25">
        <f t="shared" si="2"/>
        <v>0.36508047453249581</v>
      </c>
      <c r="J72" s="67"/>
      <c r="K72" s="77"/>
      <c r="L72" s="67"/>
    </row>
    <row r="73" spans="1:12" x14ac:dyDescent="0.2">
      <c r="A73" s="67" t="s">
        <v>71</v>
      </c>
      <c r="B73" s="24">
        <f>'VA IQSMMA'!E76</f>
        <v>0</v>
      </c>
      <c r="C73" s="24">
        <f>'VA IQSMMA'!H76</f>
        <v>0</v>
      </c>
      <c r="D73" s="24">
        <f>'VA IQSMMA'!K76</f>
        <v>0</v>
      </c>
      <c r="E73" s="24">
        <f>'VA IQSMMA'!N76</f>
        <v>0</v>
      </c>
      <c r="F73" s="24">
        <f>'VA IQSMMA'!Q76</f>
        <v>0</v>
      </c>
      <c r="G73" s="24">
        <f>'VA IQSMMA'!T76</f>
        <v>0</v>
      </c>
      <c r="H73" s="25">
        <f t="shared" si="2"/>
        <v>0</v>
      </c>
      <c r="J73" s="67"/>
      <c r="K73" s="75"/>
      <c r="L73" s="67"/>
    </row>
    <row r="74" spans="1:12" x14ac:dyDescent="0.2">
      <c r="A74" s="67" t="s">
        <v>72</v>
      </c>
      <c r="B74" s="24">
        <f>'VA IQSMMA'!E77</f>
        <v>0</v>
      </c>
      <c r="C74" s="24">
        <f>'VA IQSMMA'!H77</f>
        <v>1.7086440282347499E-3</v>
      </c>
      <c r="D74" s="24">
        <f>'VA IQSMMA'!K77</f>
        <v>1.6893923030089682E-2</v>
      </c>
      <c r="E74" s="24">
        <f>'VA IQSMMA'!N77</f>
        <v>0</v>
      </c>
      <c r="F74" s="24">
        <f>'VA IQSMMA'!Q77</f>
        <v>4.4559124209653297E-3</v>
      </c>
      <c r="G74" s="24">
        <f>'VA IQSMMA'!T77</f>
        <v>8.2684396745058009E-3</v>
      </c>
      <c r="H74" s="25">
        <f t="shared" si="2"/>
        <v>0.60688014539179269</v>
      </c>
      <c r="J74" s="67"/>
      <c r="K74" s="75"/>
      <c r="L74" s="67"/>
    </row>
    <row r="75" spans="1:12" x14ac:dyDescent="0.2">
      <c r="A75" s="67" t="s">
        <v>73</v>
      </c>
      <c r="B75" s="24">
        <f>'VA IQSMMA'!E78</f>
        <v>0</v>
      </c>
      <c r="C75" s="24">
        <f>'VA IQSMMA'!H78</f>
        <v>0</v>
      </c>
      <c r="D75" s="24">
        <f>'VA IQSMMA'!K78</f>
        <v>1.5415818116560636E-2</v>
      </c>
      <c r="E75" s="24">
        <f>'VA IQSMMA'!N78</f>
        <v>0</v>
      </c>
      <c r="F75" s="24">
        <f>'VA IQSMMA'!Q78</f>
        <v>1.2063560710569271E-2</v>
      </c>
      <c r="G75" s="24">
        <f>'VA IQSMMA'!T78</f>
        <v>7.1212677582229415E-5</v>
      </c>
      <c r="H75" s="25">
        <f t="shared" si="2"/>
        <v>0.74324546200994657</v>
      </c>
      <c r="J75" s="67"/>
      <c r="K75" s="75"/>
      <c r="L75" s="67"/>
    </row>
    <row r="76" spans="1:12" x14ac:dyDescent="0.2">
      <c r="A76" s="67" t="s">
        <v>74</v>
      </c>
      <c r="B76" s="24">
        <f>'VA IQSMMA'!E79</f>
        <v>0</v>
      </c>
      <c r="C76" s="24">
        <f>'VA IQSMMA'!H79</f>
        <v>3.5879616540416139E-2</v>
      </c>
      <c r="D76" s="24">
        <f>'VA IQSMMA'!K79</f>
        <v>1.5647055388309045E-2</v>
      </c>
      <c r="E76" s="24">
        <f>'VA IQSMMA'!N79</f>
        <v>0</v>
      </c>
      <c r="F76" s="24">
        <f>'VA IQSMMA'!Q79</f>
        <v>7.3205114173076376E-5</v>
      </c>
      <c r="G76" s="24">
        <f>'VA IQSMMA'!T79</f>
        <v>4.115444257914968E-4</v>
      </c>
      <c r="H76" s="25">
        <f t="shared" si="2"/>
        <v>1.0368727225168577</v>
      </c>
      <c r="J76" s="67"/>
      <c r="K76" s="77"/>
      <c r="L76" s="67"/>
    </row>
    <row r="77" spans="1:12" x14ac:dyDescent="0.2">
      <c r="A77" s="67" t="s">
        <v>75</v>
      </c>
      <c r="B77" s="24">
        <f>'VA IQSMMA'!E80</f>
        <v>0</v>
      </c>
      <c r="C77" s="24">
        <f>'VA IQSMMA'!H80</f>
        <v>0</v>
      </c>
      <c r="D77" s="24">
        <f>'VA IQSMMA'!K80</f>
        <v>1.9201217595723619E-2</v>
      </c>
      <c r="E77" s="24">
        <f>'VA IQSMMA'!N80</f>
        <v>0</v>
      </c>
      <c r="F77" s="24">
        <f>'VA IQSMMA'!Q80</f>
        <v>7.0980722820075714E-4</v>
      </c>
      <c r="G77" s="24">
        <f>'VA IQSMMA'!T80</f>
        <v>3.9903934506801218E-3</v>
      </c>
      <c r="H77" s="25">
        <f t="shared" si="2"/>
        <v>0.44549095318582072</v>
      </c>
      <c r="J77" s="67"/>
      <c r="K77" s="77"/>
      <c r="L77" s="67"/>
    </row>
    <row r="78" spans="1:12" x14ac:dyDescent="0.2">
      <c r="A78" s="67" t="s">
        <v>76</v>
      </c>
      <c r="B78" s="24">
        <f>'VA IQSMMA'!E81</f>
        <v>0</v>
      </c>
      <c r="C78" s="24">
        <f>'VA IQSMMA'!H81</f>
        <v>0</v>
      </c>
      <c r="D78" s="24">
        <f>'VA IQSMMA'!K81</f>
        <v>1.0124565251258794E-2</v>
      </c>
      <c r="E78" s="24">
        <f>'VA IQSMMA'!N81</f>
        <v>0</v>
      </c>
      <c r="F78" s="24">
        <f>'VA IQSMMA'!Q81</f>
        <v>8.7571886531910281E-3</v>
      </c>
      <c r="G78" s="24">
        <f>'VA IQSMMA'!T81</f>
        <v>4.8818225337055807E-2</v>
      </c>
      <c r="H78" s="25">
        <f t="shared" si="2"/>
        <v>0.95711412457355516</v>
      </c>
      <c r="J78" s="67"/>
      <c r="K78" s="75"/>
      <c r="L78" s="67"/>
    </row>
    <row r="79" spans="1:12" x14ac:dyDescent="0.2">
      <c r="A79" s="67" t="s">
        <v>77</v>
      </c>
      <c r="B79" s="24">
        <f>'VA IQSMMA'!E82</f>
        <v>0</v>
      </c>
      <c r="C79" s="24">
        <f>'VA IQSMMA'!H82</f>
        <v>0</v>
      </c>
      <c r="D79" s="24">
        <f>'VA IQSMMA'!K82</f>
        <v>1.5801213569474653E-2</v>
      </c>
      <c r="E79" s="24">
        <f>'VA IQSMMA'!N82</f>
        <v>0</v>
      </c>
      <c r="F79" s="24">
        <f>'VA IQSMMA'!Q82</f>
        <v>2.4752920284415972E-3</v>
      </c>
      <c r="G79" s="24">
        <f>'VA IQSMMA'!T82</f>
        <v>7.3402443045428073E-4</v>
      </c>
      <c r="H79" s="25">
        <f t="shared" si="2"/>
        <v>0.41174100428747912</v>
      </c>
      <c r="J79" s="67"/>
      <c r="K79" s="75"/>
      <c r="L79" s="67"/>
    </row>
    <row r="80" spans="1:12" x14ac:dyDescent="0.2">
      <c r="A80" s="67" t="s">
        <v>78</v>
      </c>
      <c r="B80" s="24">
        <f>'VA IQSMMA'!E83</f>
        <v>0</v>
      </c>
      <c r="C80" s="24">
        <f>'VA IQSMMA'!H83</f>
        <v>0</v>
      </c>
      <c r="D80" s="24">
        <f>'VA IQSMMA'!K83</f>
        <v>9.2494908699363807E-3</v>
      </c>
      <c r="E80" s="24">
        <f>'VA IQSMMA'!N83</f>
        <v>0</v>
      </c>
      <c r="F80" s="24">
        <f>'VA IQSMMA'!Q83</f>
        <v>0</v>
      </c>
      <c r="G80" s="24">
        <f>'VA IQSMMA'!T83</f>
        <v>0</v>
      </c>
      <c r="H80" s="25">
        <f t="shared" si="2"/>
        <v>0.18498981739872761</v>
      </c>
      <c r="J80" s="67"/>
      <c r="K80" s="75"/>
      <c r="L80" s="67"/>
    </row>
    <row r="81" spans="1:13" x14ac:dyDescent="0.2">
      <c r="A81" s="67" t="s">
        <v>79</v>
      </c>
      <c r="B81" s="24">
        <f>'VA IQSMMA'!E84</f>
        <v>0</v>
      </c>
      <c r="C81" s="24">
        <f>'VA IQSMMA'!H84</f>
        <v>4.1180771249624916E-2</v>
      </c>
      <c r="D81" s="24">
        <f>'VA IQSMMA'!K84</f>
        <v>2.189952985381996E-2</v>
      </c>
      <c r="E81" s="24">
        <f>'VA IQSMMA'!N84</f>
        <v>0.35805626598465473</v>
      </c>
      <c r="F81" s="24">
        <f>'VA IQSMMA'!Q84</f>
        <v>5.8324580128586356E-3</v>
      </c>
      <c r="G81" s="24">
        <f>'VA IQSMMA'!T84</f>
        <v>3.2762211990039813E-2</v>
      </c>
      <c r="H81" s="25">
        <f t="shared" si="2"/>
        <v>3.5567157483654404</v>
      </c>
      <c r="J81" s="67"/>
      <c r="K81" s="75"/>
      <c r="L81" s="67"/>
    </row>
    <row r="82" spans="1:13" x14ac:dyDescent="0.2">
      <c r="A82" s="67" t="s">
        <v>80</v>
      </c>
      <c r="B82" s="24">
        <f>'VA IQSMMA'!E85</f>
        <v>0</v>
      </c>
      <c r="C82" s="24">
        <f>'VA IQSMMA'!H85</f>
        <v>1.1685588376065177E-2</v>
      </c>
      <c r="D82" s="24">
        <f>'VA IQSMMA'!K85</f>
        <v>2.7748472609809144E-3</v>
      </c>
      <c r="E82" s="24">
        <f>'VA IQSMMA'!N85</f>
        <v>0.11594202898550726</v>
      </c>
      <c r="F82" s="24">
        <f>'VA IQSMMA'!Q85</f>
        <v>8.5977599711720403E-3</v>
      </c>
      <c r="G82" s="24">
        <f>'VA IQSMMA'!T85</f>
        <v>1.3696718693402036E-2</v>
      </c>
      <c r="H82" s="25">
        <f t="shared" si="2"/>
        <v>1.30170868487127</v>
      </c>
      <c r="J82" s="67"/>
      <c r="K82" s="75"/>
      <c r="L82" s="67"/>
    </row>
    <row r="83" spans="1:13" x14ac:dyDescent="0.2">
      <c r="A83" s="67" t="s">
        <v>81</v>
      </c>
      <c r="B83" s="24">
        <f>'VA IQSMMA'!E86</f>
        <v>0</v>
      </c>
      <c r="C83" s="24">
        <f>'VA IQSMMA'!H86</f>
        <v>0</v>
      </c>
      <c r="D83" s="24">
        <f>'VA IQSMMA'!K86</f>
        <v>2.034887991386004E-2</v>
      </c>
      <c r="E83" s="24">
        <f>'VA IQSMMA'!N86</f>
        <v>0</v>
      </c>
      <c r="F83" s="24">
        <f>'VA IQSMMA'!Q86</f>
        <v>1.8445681805142815E-3</v>
      </c>
      <c r="G83" s="24">
        <f>'VA IQSMMA'!T86</f>
        <v>5.0636700227102245E-3</v>
      </c>
      <c r="H83" s="25">
        <f t="shared" si="2"/>
        <v>0.51895508298010695</v>
      </c>
      <c r="J83" s="67"/>
      <c r="K83" s="75"/>
      <c r="L83" s="67"/>
    </row>
    <row r="84" spans="1:13" x14ac:dyDescent="0.2">
      <c r="A84" s="67" t="s">
        <v>82</v>
      </c>
      <c r="B84" s="24">
        <f>'VA IQSMMA'!E87</f>
        <v>0.15726840814667242</v>
      </c>
      <c r="C84" s="24">
        <f>'VA IQSMMA'!H87</f>
        <v>6.5450870194994196E-2</v>
      </c>
      <c r="D84" s="24">
        <f>'VA IQSMMA'!K87</f>
        <v>1.1262615353393124E-2</v>
      </c>
      <c r="E84" s="24">
        <f>'VA IQSMMA'!N87</f>
        <v>0</v>
      </c>
      <c r="F84" s="24">
        <f>'VA IQSMMA'!Q87</f>
        <v>4.9481435835974287E-2</v>
      </c>
      <c r="G84" s="24">
        <f>'VA IQSMMA'!T87</f>
        <v>1.4894939065687032E-6</v>
      </c>
      <c r="H84" s="25">
        <f t="shared" si="2"/>
        <v>4.8882988879747042</v>
      </c>
      <c r="J84" s="67"/>
      <c r="K84" s="77"/>
      <c r="L84" s="67"/>
    </row>
    <row r="85" spans="1:13" x14ac:dyDescent="0.2">
      <c r="A85" s="67" t="s">
        <v>83</v>
      </c>
      <c r="B85" s="24">
        <f>'VA IQSMMA'!E88</f>
        <v>0</v>
      </c>
      <c r="C85" s="24">
        <f>'VA IQSMMA'!H88</f>
        <v>0</v>
      </c>
      <c r="D85" s="24">
        <f>'VA IQSMMA'!K88</f>
        <v>0</v>
      </c>
      <c r="E85" s="24">
        <f>'VA IQSMMA'!N88</f>
        <v>0</v>
      </c>
      <c r="F85" s="24">
        <f>'VA IQSMMA'!Q88</f>
        <v>0</v>
      </c>
      <c r="G85" s="24">
        <f>'VA IQSMMA'!T88</f>
        <v>0</v>
      </c>
      <c r="H85" s="25">
        <f t="shared" si="2"/>
        <v>0</v>
      </c>
      <c r="J85" s="67"/>
      <c r="K85" s="77"/>
      <c r="L85" s="67"/>
    </row>
    <row r="86" spans="1:13" x14ac:dyDescent="0.2">
      <c r="A86" s="67" t="s">
        <v>84</v>
      </c>
      <c r="B86" s="24">
        <f>'VA IQSMMA'!E89</f>
        <v>0</v>
      </c>
      <c r="C86" s="24">
        <f>'VA IQSMMA'!H89</f>
        <v>0</v>
      </c>
      <c r="D86" s="24">
        <f>'VA IQSMMA'!K89</f>
        <v>0</v>
      </c>
      <c r="E86" s="24">
        <f>'VA IQSMMA'!N89</f>
        <v>0</v>
      </c>
      <c r="F86" s="24">
        <f>'VA IQSMMA'!Q89</f>
        <v>6.1821575549990838E-4</v>
      </c>
      <c r="G86" s="24">
        <f>'VA IQSMMA'!T89</f>
        <v>3.4378678451389413E-3</v>
      </c>
      <c r="H86" s="25">
        <f t="shared" si="2"/>
        <v>5.3196577804247178E-2</v>
      </c>
      <c r="J86" s="67"/>
      <c r="K86" s="75"/>
      <c r="L86" s="67"/>
    </row>
    <row r="87" spans="1:13" x14ac:dyDescent="0.2">
      <c r="A87" s="67" t="s">
        <v>85</v>
      </c>
      <c r="B87" s="24">
        <f>'VA IQSMMA'!E90</f>
        <v>0</v>
      </c>
      <c r="C87" s="24">
        <f>'VA IQSMMA'!H90</f>
        <v>0</v>
      </c>
      <c r="D87" s="24">
        <f>'VA IQSMMA'!K90</f>
        <v>0</v>
      </c>
      <c r="E87" s="24">
        <f>'VA IQSMMA'!N90</f>
        <v>0</v>
      </c>
      <c r="F87" s="24">
        <f>'VA IQSMMA'!Q90</f>
        <v>2.6229048276552005E-2</v>
      </c>
      <c r="G87" s="24">
        <f>'VA IQSMMA'!T90</f>
        <v>1.1473981403561326E-2</v>
      </c>
      <c r="H87" s="25">
        <f t="shared" si="2"/>
        <v>1.0475115705879241</v>
      </c>
      <c r="J87" s="67"/>
      <c r="K87" s="75"/>
      <c r="L87" s="67"/>
    </row>
    <row r="88" spans="1:13" x14ac:dyDescent="0.2">
      <c r="A88" s="67" t="s">
        <v>94</v>
      </c>
      <c r="B88" s="24">
        <f>'VA IQSMMA'!E91</f>
        <v>0</v>
      </c>
      <c r="C88" s="24">
        <f>'VA IQSMMA'!H91</f>
        <v>0</v>
      </c>
      <c r="D88" s="24">
        <f>'VA IQSMMA'!K91</f>
        <v>0</v>
      </c>
      <c r="E88" s="24">
        <f>'VA IQSMMA'!N91</f>
        <v>0</v>
      </c>
      <c r="F88" s="24">
        <f>'VA IQSMMA'!Q91</f>
        <v>0</v>
      </c>
      <c r="G88" s="24">
        <f>'VA IQSMMA'!T91</f>
        <v>0</v>
      </c>
      <c r="H88" s="25">
        <f t="shared" si="2"/>
        <v>0</v>
      </c>
      <c r="J88" s="67"/>
      <c r="K88" s="75"/>
      <c r="L88" s="67"/>
    </row>
    <row r="89" spans="1:13" x14ac:dyDescent="0.2">
      <c r="A89" s="67" t="s">
        <v>86</v>
      </c>
      <c r="B89" s="24">
        <f>'VA IQSMMA'!E92</f>
        <v>0</v>
      </c>
      <c r="C89" s="24">
        <f>'VA IQSMMA'!H92</f>
        <v>0</v>
      </c>
      <c r="D89" s="24">
        <f>'VA IQSMMA'!K92</f>
        <v>1.8771025588988537E-3</v>
      </c>
      <c r="E89" s="24">
        <f>'VA IQSMMA'!N92</f>
        <v>0</v>
      </c>
      <c r="F89" s="24">
        <f>'VA IQSMMA'!Q92</f>
        <v>2.1689521991265079E-3</v>
      </c>
      <c r="G89" s="24">
        <f>'VA IQSMMA'!T92</f>
        <v>1.1222806313617736E-2</v>
      </c>
      <c r="H89" s="25">
        <f t="shared" si="2"/>
        <v>0.21662958716909098</v>
      </c>
      <c r="J89" s="67"/>
      <c r="K89" s="75"/>
      <c r="L89" s="67"/>
    </row>
    <row r="90" spans="1:13" x14ac:dyDescent="0.2">
      <c r="A90" s="67" t="s">
        <v>87</v>
      </c>
      <c r="B90" s="24">
        <f>'VA IQSMMA'!E93</f>
        <v>0</v>
      </c>
      <c r="C90" s="24">
        <f>'VA IQSMMA'!H93</f>
        <v>1.6928610810695167E-3</v>
      </c>
      <c r="D90" s="24">
        <f>'VA IQSMMA'!K93</f>
        <v>1.5801213569474653E-2</v>
      </c>
      <c r="E90" s="24">
        <f>'VA IQSMMA'!N93</f>
        <v>0</v>
      </c>
      <c r="F90" s="24">
        <f>'VA IQSMMA'!Q93</f>
        <v>1.55182205444248E-3</v>
      </c>
      <c r="G90" s="24">
        <f>'VA IQSMMA'!T93</f>
        <v>1.7806454945229467E-5</v>
      </c>
      <c r="H90" s="25">
        <f t="shared" si="2"/>
        <v>0.40590734506531972</v>
      </c>
      <c r="J90" s="67"/>
      <c r="K90" s="75"/>
      <c r="L90" s="67"/>
      <c r="M90" s="53"/>
    </row>
    <row r="91" spans="1:13" x14ac:dyDescent="0.2">
      <c r="A91" s="67" t="s">
        <v>88</v>
      </c>
      <c r="B91" s="24">
        <f>'VA IQSMMA'!E94</f>
        <v>0</v>
      </c>
      <c r="C91" s="24">
        <f>'VA IQSMMA'!H94</f>
        <v>0</v>
      </c>
      <c r="D91" s="24">
        <f>'VA IQSMMA'!K94</f>
        <v>0</v>
      </c>
      <c r="E91" s="24">
        <f>'VA IQSMMA'!N94</f>
        <v>0</v>
      </c>
      <c r="F91" s="24">
        <f>'VA IQSMMA'!Q94</f>
        <v>2.9326321216255682E-4</v>
      </c>
      <c r="G91" s="24">
        <f>'VA IQSMMA'!T94</f>
        <v>7.2718508717590797E-4</v>
      </c>
      <c r="H91" s="25">
        <f t="shared" si="2"/>
        <v>1.7102141422435217E-2</v>
      </c>
      <c r="J91" s="67"/>
      <c r="K91" s="75"/>
      <c r="L91" s="67"/>
    </row>
    <row r="92" spans="1:13" x14ac:dyDescent="0.2">
      <c r="A92" s="67" t="s">
        <v>89</v>
      </c>
      <c r="B92" s="24">
        <f>'VA IQSMMA'!E95</f>
        <v>0</v>
      </c>
      <c r="C92" s="24">
        <f>'VA IQSMMA'!H95</f>
        <v>4.0592658989685683E-3</v>
      </c>
      <c r="D92" s="24">
        <f>'VA IQSMMA'!K95</f>
        <v>2.0448629325202489E-2</v>
      </c>
      <c r="E92" s="24">
        <f>'VA IQSMMA'!N95</f>
        <v>0</v>
      </c>
      <c r="F92" s="24">
        <f>'VA IQSMMA'!Q95</f>
        <v>6.4024347129080117E-4</v>
      </c>
      <c r="G92" s="24">
        <f>'VA IQSMMA'!T95</f>
        <v>0</v>
      </c>
      <c r="H92" s="25">
        <f t="shared" si="2"/>
        <v>0.51320666944988991</v>
      </c>
      <c r="J92" s="67"/>
      <c r="K92" s="75"/>
      <c r="L92" s="67"/>
    </row>
    <row r="93" spans="1:13" x14ac:dyDescent="0.2">
      <c r="A93" s="67" t="s">
        <v>90</v>
      </c>
      <c r="B93" s="24">
        <f>'VA IQSMMA'!E96</f>
        <v>0</v>
      </c>
      <c r="C93" s="24">
        <f>'VA IQSMMA'!H96</f>
        <v>3.5506239005108145E-2</v>
      </c>
      <c r="D93" s="24">
        <f>'VA IQSMMA'!K96</f>
        <v>1.5161910524052576E-2</v>
      </c>
      <c r="E93" s="24">
        <f>'VA IQSMMA'!N96</f>
        <v>0</v>
      </c>
      <c r="F93" s="24">
        <f>'VA IQSMMA'!Q96</f>
        <v>3.0961815661285233E-3</v>
      </c>
      <c r="G93" s="24">
        <f>'VA IQSMMA'!T96</f>
        <v>1.6183918026372646E-2</v>
      </c>
      <c r="H93" s="25">
        <f t="shared" si="2"/>
        <v>1.2704807892011951</v>
      </c>
      <c r="J93" s="67"/>
      <c r="K93" s="75"/>
      <c r="L93" s="67"/>
    </row>
    <row r="94" spans="1:13" s="1" customFormat="1" x14ac:dyDescent="0.2">
      <c r="A94" s="22" t="s">
        <v>130</v>
      </c>
      <c r="B94" s="26">
        <f t="shared" ref="B94:G94" si="3">SUM(B2:B93)</f>
        <v>1</v>
      </c>
      <c r="C94" s="26">
        <f t="shared" si="3"/>
        <v>0.99999999595857858</v>
      </c>
      <c r="D94" s="26">
        <f t="shared" si="3"/>
        <v>1</v>
      </c>
      <c r="E94" s="26">
        <f t="shared" si="3"/>
        <v>1.0000000000000002</v>
      </c>
      <c r="F94" s="26">
        <f t="shared" si="3"/>
        <v>1</v>
      </c>
      <c r="G94" s="26">
        <f t="shared" si="3"/>
        <v>1</v>
      </c>
      <c r="H94" s="26">
        <f>(B94*10)+(C94*20)+(20*D94)+(5*E94)+(36*F94)+(9*G94)</f>
        <v>99.999999919171572</v>
      </c>
      <c r="L94" s="67"/>
      <c r="M94"/>
    </row>
    <row r="95" spans="1:13" x14ac:dyDescent="0.2">
      <c r="B95" s="4"/>
      <c r="C95" s="7"/>
      <c r="D95" s="4"/>
      <c r="E95" s="4"/>
      <c r="F95" s="4"/>
      <c r="G95" s="4"/>
      <c r="H95" s="21"/>
      <c r="K95"/>
      <c r="L95" s="180"/>
    </row>
    <row r="96" spans="1:13" x14ac:dyDescent="0.2">
      <c r="A96"/>
      <c r="K96"/>
      <c r="L96" s="53"/>
    </row>
    <row r="97" spans="11:11" x14ac:dyDescent="0.2">
      <c r="K97"/>
    </row>
    <row r="98" spans="11:11" x14ac:dyDescent="0.2">
      <c r="K98"/>
    </row>
  </sheetData>
  <sortState ref="L2:M98">
    <sortCondition descending="1" ref="M1"/>
  </sortState>
  <phoneticPr fontId="0" type="noConversion"/>
  <pageMargins left="0.25" right="0.21" top="0.984251969" bottom="0.984251969" header="0.49212598499999999" footer="0.49212598499999999"/>
  <headerFooter alignWithMargins="0"/>
  <ignoredErrors>
    <ignoredError sqref="H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E107"/>
  <sheetViews>
    <sheetView workbookViewId="0">
      <selection activeCell="A5" sqref="A5:A6"/>
    </sheetView>
  </sheetViews>
  <sheetFormatPr defaultColWidth="8.85546875" defaultRowHeight="12.75" x14ac:dyDescent="0.2"/>
  <cols>
    <col min="1" max="1" width="33" customWidth="1"/>
    <col min="2" max="2" width="13.7109375" customWidth="1"/>
    <col min="3" max="3" width="14.42578125" customWidth="1"/>
    <col min="4" max="4" width="19.28515625" customWidth="1"/>
  </cols>
  <sheetData>
    <row r="1" spans="1:5" ht="25.5" customHeight="1" x14ac:dyDescent="0.2">
      <c r="A1" s="161" t="s">
        <v>133</v>
      </c>
      <c r="B1" s="162"/>
      <c r="C1" s="162"/>
      <c r="D1" s="163"/>
      <c r="E1" s="164"/>
    </row>
    <row r="2" spans="1:5" ht="25.5" customHeight="1" x14ac:dyDescent="0.2">
      <c r="A2" s="165" t="s">
        <v>134</v>
      </c>
      <c r="B2" s="166"/>
      <c r="C2" s="166"/>
      <c r="D2" s="167"/>
      <c r="E2" s="164"/>
    </row>
    <row r="3" spans="1:5" ht="12.75" customHeight="1" x14ac:dyDescent="0.2">
      <c r="A3" s="165" t="s">
        <v>143</v>
      </c>
      <c r="B3" s="166"/>
      <c r="C3" s="166"/>
      <c r="D3" s="167"/>
      <c r="E3" s="164"/>
    </row>
    <row r="4" spans="1:5" ht="12.75" customHeight="1" x14ac:dyDescent="0.2">
      <c r="A4" s="165" t="s">
        <v>135</v>
      </c>
      <c r="B4" s="166"/>
      <c r="C4" s="166"/>
      <c r="D4" s="167"/>
      <c r="E4" s="164"/>
    </row>
    <row r="5" spans="1:5" ht="12.75" customHeight="1" x14ac:dyDescent="0.2">
      <c r="A5" s="168" t="s">
        <v>95</v>
      </c>
      <c r="B5" s="165" t="s">
        <v>136</v>
      </c>
      <c r="C5" s="166"/>
      <c r="D5" s="167"/>
      <c r="E5" s="164"/>
    </row>
    <row r="6" spans="1:5" x14ac:dyDescent="0.2">
      <c r="A6" s="169"/>
      <c r="B6" s="13" t="s">
        <v>137</v>
      </c>
      <c r="C6" s="13" t="s">
        <v>138</v>
      </c>
      <c r="D6" s="13" t="s">
        <v>139</v>
      </c>
      <c r="E6" s="164"/>
    </row>
    <row r="7" spans="1:5" x14ac:dyDescent="0.2">
      <c r="A7" s="23" t="s">
        <v>2</v>
      </c>
      <c r="B7" s="14">
        <v>169511</v>
      </c>
      <c r="C7" s="14">
        <v>163290</v>
      </c>
      <c r="D7" s="14">
        <v>6221</v>
      </c>
      <c r="E7" s="164"/>
    </row>
    <row r="8" spans="1:5" x14ac:dyDescent="0.2">
      <c r="A8" s="23" t="s">
        <v>3</v>
      </c>
      <c r="B8" s="14">
        <v>10213</v>
      </c>
      <c r="C8" s="14">
        <v>8878</v>
      </c>
      <c r="D8" s="14">
        <v>1335</v>
      </c>
      <c r="E8" s="164"/>
    </row>
    <row r="9" spans="1:5" x14ac:dyDescent="0.2">
      <c r="A9" s="23" t="s">
        <v>4</v>
      </c>
      <c r="B9" s="14">
        <v>112008</v>
      </c>
      <c r="C9" s="14">
        <v>106486</v>
      </c>
      <c r="D9" s="14">
        <v>5522</v>
      </c>
      <c r="E9" s="164"/>
    </row>
    <row r="10" spans="1:5" x14ac:dyDescent="0.2">
      <c r="A10" s="23" t="s">
        <v>5</v>
      </c>
      <c r="B10" s="14">
        <v>11423</v>
      </c>
      <c r="C10" s="14">
        <v>9923</v>
      </c>
      <c r="D10" s="14">
        <v>1500</v>
      </c>
      <c r="E10" s="164"/>
    </row>
    <row r="11" spans="1:5" x14ac:dyDescent="0.2">
      <c r="A11" s="23" t="s">
        <v>6</v>
      </c>
      <c r="B11" s="14">
        <v>27560</v>
      </c>
      <c r="C11" s="14">
        <v>27560</v>
      </c>
      <c r="D11" s="15" t="s">
        <v>140</v>
      </c>
      <c r="E11" s="164"/>
    </row>
    <row r="12" spans="1:5" x14ac:dyDescent="0.2">
      <c r="A12" s="23" t="s">
        <v>7</v>
      </c>
      <c r="B12" s="14">
        <v>27715</v>
      </c>
      <c r="C12" s="14">
        <v>27715</v>
      </c>
      <c r="D12" s="15" t="s">
        <v>140</v>
      </c>
      <c r="E12" s="164"/>
    </row>
    <row r="13" spans="1:5" x14ac:dyDescent="0.2">
      <c r="A13" s="23" t="s">
        <v>8</v>
      </c>
      <c r="B13" s="14">
        <v>94778</v>
      </c>
      <c r="C13" s="14">
        <v>91957</v>
      </c>
      <c r="D13" s="14">
        <v>2821</v>
      </c>
      <c r="E13" s="164"/>
    </row>
    <row r="14" spans="1:5" x14ac:dyDescent="0.2">
      <c r="A14" s="23" t="s">
        <v>9</v>
      </c>
      <c r="B14" s="14">
        <v>177813</v>
      </c>
      <c r="C14" s="14">
        <v>176193</v>
      </c>
      <c r="D14" s="14">
        <v>1620</v>
      </c>
      <c r="E14" s="164"/>
    </row>
    <row r="15" spans="1:5" x14ac:dyDescent="0.2">
      <c r="A15" s="23" t="s">
        <v>10</v>
      </c>
      <c r="B15" s="14">
        <v>469332</v>
      </c>
      <c r="C15" s="14">
        <v>469332</v>
      </c>
      <c r="D15" s="15" t="s">
        <v>140</v>
      </c>
      <c r="E15" s="164"/>
    </row>
    <row r="16" spans="1:5" x14ac:dyDescent="0.2">
      <c r="A16" s="23" t="s">
        <v>11</v>
      </c>
      <c r="B16" s="14">
        <v>25333</v>
      </c>
      <c r="C16" s="14">
        <v>15266</v>
      </c>
      <c r="D16" s="14">
        <v>10067</v>
      </c>
      <c r="E16" s="164"/>
    </row>
    <row r="17" spans="1:5" x14ac:dyDescent="0.2">
      <c r="A17" s="23" t="s">
        <v>12</v>
      </c>
      <c r="B17" s="14">
        <v>35411</v>
      </c>
      <c r="C17" s="14">
        <v>29927</v>
      </c>
      <c r="D17" s="14">
        <v>5484</v>
      </c>
      <c r="E17" s="164"/>
    </row>
    <row r="18" spans="1:5" x14ac:dyDescent="0.2">
      <c r="A18" s="23" t="s">
        <v>13</v>
      </c>
      <c r="B18" s="14">
        <v>186227</v>
      </c>
      <c r="C18" s="14">
        <v>140486</v>
      </c>
      <c r="D18" s="14">
        <v>45741</v>
      </c>
      <c r="E18" s="164"/>
    </row>
    <row r="19" spans="1:5" x14ac:dyDescent="0.2">
      <c r="A19" s="23" t="s">
        <v>14</v>
      </c>
      <c r="B19" s="14">
        <v>54273</v>
      </c>
      <c r="C19" s="14">
        <v>46944</v>
      </c>
      <c r="D19" s="14">
        <v>7329</v>
      </c>
      <c r="E19" s="164"/>
    </row>
    <row r="20" spans="1:5" x14ac:dyDescent="0.2">
      <c r="A20" s="23" t="s">
        <v>15</v>
      </c>
      <c r="B20" s="14">
        <v>14827</v>
      </c>
      <c r="C20" s="14">
        <v>11292</v>
      </c>
      <c r="D20" s="14">
        <v>3535</v>
      </c>
      <c r="E20" s="164"/>
    </row>
    <row r="21" spans="1:5" x14ac:dyDescent="0.2">
      <c r="A21" s="23" t="s">
        <v>18</v>
      </c>
      <c r="B21" s="14">
        <v>13359</v>
      </c>
      <c r="C21" s="14">
        <v>10542</v>
      </c>
      <c r="D21" s="14">
        <v>2817</v>
      </c>
      <c r="E21" s="164"/>
    </row>
    <row r="22" spans="1:5" x14ac:dyDescent="0.2">
      <c r="A22" s="23" t="s">
        <v>22</v>
      </c>
      <c r="B22" s="14">
        <v>8180</v>
      </c>
      <c r="C22" s="14">
        <v>7862</v>
      </c>
      <c r="D22" s="15">
        <v>318</v>
      </c>
      <c r="E22" s="164"/>
    </row>
    <row r="23" spans="1:5" x14ac:dyDescent="0.2">
      <c r="A23" s="23" t="s">
        <v>16</v>
      </c>
      <c r="B23" s="14">
        <v>463731</v>
      </c>
      <c r="C23" s="14">
        <v>418725</v>
      </c>
      <c r="D23" s="14">
        <v>45006</v>
      </c>
      <c r="E23" s="164"/>
    </row>
    <row r="24" spans="1:5" x14ac:dyDescent="0.2">
      <c r="A24" s="23" t="s">
        <v>17</v>
      </c>
      <c r="B24" s="14">
        <v>19830</v>
      </c>
      <c r="C24" s="14">
        <v>14022</v>
      </c>
      <c r="D24" s="14">
        <v>5808</v>
      </c>
      <c r="E24" s="164"/>
    </row>
    <row r="25" spans="1:5" x14ac:dyDescent="0.2">
      <c r="A25" s="23" t="s">
        <v>19</v>
      </c>
      <c r="B25" s="14">
        <v>12600</v>
      </c>
      <c r="C25" s="14">
        <v>8757</v>
      </c>
      <c r="D25" s="14">
        <v>3843</v>
      </c>
      <c r="E25" s="164"/>
    </row>
    <row r="26" spans="1:5" x14ac:dyDescent="0.2">
      <c r="A26" s="23" t="s">
        <v>20</v>
      </c>
      <c r="B26" s="14">
        <v>17434</v>
      </c>
      <c r="C26" s="14">
        <v>13470</v>
      </c>
      <c r="D26" s="14">
        <v>3964</v>
      </c>
      <c r="E26" s="164"/>
    </row>
    <row r="27" spans="1:5" x14ac:dyDescent="0.2">
      <c r="A27" s="23" t="s">
        <v>21</v>
      </c>
      <c r="B27" s="14">
        <v>35347</v>
      </c>
      <c r="C27" s="14">
        <v>28521</v>
      </c>
      <c r="D27" s="14">
        <v>6826</v>
      </c>
      <c r="E27" s="164"/>
    </row>
    <row r="28" spans="1:5" x14ac:dyDescent="0.2">
      <c r="A28" s="23" t="s">
        <v>23</v>
      </c>
      <c r="B28" s="14">
        <v>21211</v>
      </c>
      <c r="C28" s="14">
        <v>18337</v>
      </c>
      <c r="D28" s="14">
        <v>2874</v>
      </c>
      <c r="E28" s="164"/>
    </row>
    <row r="29" spans="1:5" x14ac:dyDescent="0.2">
      <c r="A29" s="23" t="s">
        <v>24</v>
      </c>
      <c r="B29" s="14">
        <v>20430</v>
      </c>
      <c r="C29" s="14">
        <v>19862</v>
      </c>
      <c r="D29" s="15">
        <v>568</v>
      </c>
      <c r="E29" s="164"/>
    </row>
    <row r="30" spans="1:5" x14ac:dyDescent="0.2">
      <c r="A30" s="23" t="s">
        <v>25</v>
      </c>
      <c r="B30" s="14">
        <v>10930</v>
      </c>
      <c r="C30" s="14">
        <v>7736</v>
      </c>
      <c r="D30" s="14">
        <v>3194</v>
      </c>
      <c r="E30" s="164"/>
    </row>
    <row r="31" spans="1:5" x14ac:dyDescent="0.2">
      <c r="A31" s="23" t="s">
        <v>26</v>
      </c>
      <c r="B31" s="14">
        <v>855048</v>
      </c>
      <c r="C31" s="14">
        <v>852138</v>
      </c>
      <c r="D31" s="14">
        <v>2910</v>
      </c>
      <c r="E31" s="164"/>
    </row>
    <row r="32" spans="1:5" x14ac:dyDescent="0.2">
      <c r="A32" s="23" t="s">
        <v>27</v>
      </c>
      <c r="B32" s="14">
        <v>13237</v>
      </c>
      <c r="C32" s="14">
        <v>9523</v>
      </c>
      <c r="D32" s="14">
        <v>3714</v>
      </c>
      <c r="E32" s="164"/>
    </row>
    <row r="33" spans="1:5" x14ac:dyDescent="0.2">
      <c r="A33" s="23" t="s">
        <v>28</v>
      </c>
      <c r="B33" s="14">
        <v>51483</v>
      </c>
      <c r="C33" s="14">
        <v>49746</v>
      </c>
      <c r="D33" s="14">
        <v>1737</v>
      </c>
      <c r="E33" s="164"/>
    </row>
    <row r="34" spans="1:5" x14ac:dyDescent="0.2">
      <c r="A34" s="23" t="s">
        <v>29</v>
      </c>
      <c r="B34" s="14">
        <v>22851</v>
      </c>
      <c r="C34" s="14">
        <v>22851</v>
      </c>
      <c r="D34" s="15" t="s">
        <v>140</v>
      </c>
      <c r="E34" s="164"/>
    </row>
    <row r="35" spans="1:5" x14ac:dyDescent="0.2">
      <c r="A35" s="23" t="s">
        <v>30</v>
      </c>
      <c r="B35" s="14">
        <v>218008</v>
      </c>
      <c r="C35" s="14">
        <v>215412</v>
      </c>
      <c r="D35" s="14">
        <v>2596</v>
      </c>
      <c r="E35" s="164"/>
    </row>
    <row r="36" spans="1:5" x14ac:dyDescent="0.2">
      <c r="A36" s="23" t="s">
        <v>31</v>
      </c>
      <c r="B36" s="14">
        <v>109091</v>
      </c>
      <c r="C36" s="14">
        <v>104209</v>
      </c>
      <c r="D36" s="14">
        <v>4882</v>
      </c>
      <c r="E36" s="164"/>
    </row>
    <row r="37" spans="1:5" x14ac:dyDescent="0.2">
      <c r="A37" s="23" t="s">
        <v>32</v>
      </c>
      <c r="B37" s="14">
        <v>14063</v>
      </c>
      <c r="C37" s="14">
        <v>10242</v>
      </c>
      <c r="D37" s="14">
        <v>3821</v>
      </c>
      <c r="E37" s="164"/>
    </row>
    <row r="38" spans="1:5" x14ac:dyDescent="0.2">
      <c r="A38" s="23" t="s">
        <v>33</v>
      </c>
      <c r="B38" s="14">
        <v>22899</v>
      </c>
      <c r="C38" s="14">
        <v>17326</v>
      </c>
      <c r="D38" s="14">
        <v>5573</v>
      </c>
      <c r="E38" s="164"/>
    </row>
    <row r="39" spans="1:5" x14ac:dyDescent="0.2">
      <c r="A39" s="23" t="s">
        <v>34</v>
      </c>
      <c r="B39" s="14">
        <v>95841</v>
      </c>
      <c r="C39" s="14">
        <v>88368</v>
      </c>
      <c r="D39" s="14">
        <v>7473</v>
      </c>
      <c r="E39" s="164"/>
    </row>
    <row r="40" spans="1:5" x14ac:dyDescent="0.2">
      <c r="A40" s="23" t="s">
        <v>35</v>
      </c>
      <c r="B40" s="14">
        <v>28783</v>
      </c>
      <c r="C40" s="14">
        <v>27813</v>
      </c>
      <c r="D40" s="15">
        <v>970</v>
      </c>
      <c r="E40" s="164"/>
    </row>
    <row r="41" spans="1:5" x14ac:dyDescent="0.2">
      <c r="A41" s="23" t="s">
        <v>36</v>
      </c>
      <c r="B41" s="14">
        <v>95492</v>
      </c>
      <c r="C41" s="14">
        <v>95492</v>
      </c>
      <c r="D41" s="15" t="s">
        <v>140</v>
      </c>
      <c r="E41" s="164"/>
    </row>
    <row r="42" spans="1:5" x14ac:dyDescent="0.2">
      <c r="A42" s="23" t="s">
        <v>37</v>
      </c>
      <c r="B42" s="14">
        <v>7487</v>
      </c>
      <c r="C42" s="14">
        <v>5637</v>
      </c>
      <c r="D42" s="14">
        <v>1850</v>
      </c>
      <c r="E42" s="164"/>
    </row>
    <row r="43" spans="1:5" x14ac:dyDescent="0.2">
      <c r="A43" s="23" t="s">
        <v>38</v>
      </c>
      <c r="B43" s="14">
        <v>206728</v>
      </c>
      <c r="C43" s="14">
        <v>202859</v>
      </c>
      <c r="D43" s="14">
        <v>3869</v>
      </c>
      <c r="E43" s="164"/>
    </row>
    <row r="44" spans="1:5" x14ac:dyDescent="0.2">
      <c r="A44" s="23" t="s">
        <v>39</v>
      </c>
      <c r="B44" s="14">
        <v>5269</v>
      </c>
      <c r="C44" s="14">
        <v>4593</v>
      </c>
      <c r="D44" s="15">
        <v>676</v>
      </c>
      <c r="E44" s="164"/>
    </row>
    <row r="45" spans="1:5" x14ac:dyDescent="0.2">
      <c r="A45" s="23" t="s">
        <v>40</v>
      </c>
      <c r="B45" s="14">
        <v>227322</v>
      </c>
      <c r="C45" s="14">
        <v>215236</v>
      </c>
      <c r="D45" s="14">
        <v>12086</v>
      </c>
      <c r="E45" s="164"/>
    </row>
    <row r="46" spans="1:5" x14ac:dyDescent="0.2">
      <c r="A46" s="23" t="s">
        <v>41</v>
      </c>
      <c r="B46" s="14">
        <v>36456</v>
      </c>
      <c r="C46" s="14">
        <v>32120</v>
      </c>
      <c r="D46" s="14">
        <v>4336</v>
      </c>
      <c r="E46" s="164"/>
    </row>
    <row r="47" spans="1:5" x14ac:dyDescent="0.2">
      <c r="A47" s="23" t="s">
        <v>42</v>
      </c>
      <c r="B47" s="14">
        <v>127461</v>
      </c>
      <c r="C47" s="14">
        <v>125491</v>
      </c>
      <c r="D47" s="14">
        <v>1970</v>
      </c>
      <c r="E47" s="164"/>
    </row>
    <row r="48" spans="1:5" x14ac:dyDescent="0.2">
      <c r="A48" s="23" t="s">
        <v>43</v>
      </c>
      <c r="B48" s="14">
        <v>17935</v>
      </c>
      <c r="C48" s="14">
        <v>17701</v>
      </c>
      <c r="D48" s="15">
        <v>234</v>
      </c>
      <c r="E48" s="164"/>
    </row>
    <row r="49" spans="1:5" x14ac:dyDescent="0.2">
      <c r="A49" s="23" t="s">
        <v>93</v>
      </c>
      <c r="B49" s="14">
        <v>168376</v>
      </c>
      <c r="C49" s="14">
        <v>168376</v>
      </c>
      <c r="D49" s="15" t="s">
        <v>140</v>
      </c>
      <c r="E49" s="164"/>
    </row>
    <row r="50" spans="1:5" x14ac:dyDescent="0.2">
      <c r="A50" s="23" t="s">
        <v>44</v>
      </c>
      <c r="B50" s="14">
        <v>24642</v>
      </c>
      <c r="C50" s="14">
        <v>21501</v>
      </c>
      <c r="D50" s="14">
        <v>3141</v>
      </c>
      <c r="E50" s="164"/>
    </row>
    <row r="51" spans="1:5" x14ac:dyDescent="0.2">
      <c r="A51" s="23" t="s">
        <v>45</v>
      </c>
      <c r="B51" s="14">
        <v>26843</v>
      </c>
      <c r="C51" s="14">
        <v>24741</v>
      </c>
      <c r="D51" s="14">
        <v>2102</v>
      </c>
      <c r="E51" s="164"/>
    </row>
    <row r="52" spans="1:5" x14ac:dyDescent="0.2">
      <c r="A52" s="23" t="s">
        <v>46</v>
      </c>
      <c r="B52" s="14">
        <v>15082</v>
      </c>
      <c r="C52" s="14">
        <v>12046</v>
      </c>
      <c r="D52" s="14">
        <v>3036</v>
      </c>
      <c r="E52" s="164"/>
    </row>
    <row r="53" spans="1:5" x14ac:dyDescent="0.2">
      <c r="A53" s="23" t="s">
        <v>47</v>
      </c>
      <c r="B53" s="14">
        <v>157425</v>
      </c>
      <c r="C53" s="14">
        <v>157425</v>
      </c>
      <c r="D53" s="15" t="s">
        <v>140</v>
      </c>
      <c r="E53" s="164"/>
    </row>
    <row r="54" spans="1:5" x14ac:dyDescent="0.2">
      <c r="A54" s="23" t="s">
        <v>48</v>
      </c>
      <c r="B54" s="14">
        <v>487562</v>
      </c>
      <c r="C54" s="14">
        <v>487562</v>
      </c>
      <c r="D54" s="15" t="s">
        <v>140</v>
      </c>
      <c r="E54" s="164"/>
    </row>
    <row r="55" spans="1:5" x14ac:dyDescent="0.2">
      <c r="A55" s="23" t="s">
        <v>49</v>
      </c>
      <c r="B55" s="14">
        <v>182082</v>
      </c>
      <c r="C55" s="14">
        <v>159372</v>
      </c>
      <c r="D55" s="14">
        <v>22710</v>
      </c>
      <c r="E55" s="164"/>
    </row>
    <row r="56" spans="1:5" x14ac:dyDescent="0.2">
      <c r="A56" s="23" t="s">
        <v>50</v>
      </c>
      <c r="B56" s="14">
        <v>796257</v>
      </c>
      <c r="C56" s="14">
        <v>787563</v>
      </c>
      <c r="D56" s="14">
        <v>8694</v>
      </c>
      <c r="E56" s="164"/>
    </row>
    <row r="57" spans="1:5" x14ac:dyDescent="0.2">
      <c r="A57" s="23" t="s">
        <v>51</v>
      </c>
      <c r="B57" s="14">
        <v>47124</v>
      </c>
      <c r="C57" s="14">
        <v>41722</v>
      </c>
      <c r="D57" s="14">
        <v>5402</v>
      </c>
      <c r="E57" s="164"/>
    </row>
    <row r="58" spans="1:5" x14ac:dyDescent="0.2">
      <c r="A58" s="23" t="s">
        <v>52</v>
      </c>
      <c r="B58" s="14">
        <v>41084</v>
      </c>
      <c r="C58" s="14">
        <v>36154</v>
      </c>
      <c r="D58" s="14">
        <v>4930</v>
      </c>
      <c r="E58" s="164"/>
    </row>
    <row r="59" spans="1:5" x14ac:dyDescent="0.2">
      <c r="A59" s="23" t="s">
        <v>132</v>
      </c>
      <c r="B59" s="14">
        <v>37533</v>
      </c>
      <c r="C59" s="14">
        <v>27689</v>
      </c>
      <c r="D59" s="14">
        <v>9844</v>
      </c>
      <c r="E59" s="164"/>
    </row>
    <row r="60" spans="1:5" x14ac:dyDescent="0.2">
      <c r="A60" s="23" t="s">
        <v>53</v>
      </c>
      <c r="B60" s="14">
        <v>26359</v>
      </c>
      <c r="C60" s="14">
        <v>18585</v>
      </c>
      <c r="D60" s="14">
        <v>7774</v>
      </c>
      <c r="E60" s="164"/>
    </row>
    <row r="61" spans="1:5" x14ac:dyDescent="0.2">
      <c r="A61" s="23" t="s">
        <v>54</v>
      </c>
      <c r="B61" s="14">
        <v>295917</v>
      </c>
      <c r="C61" s="14">
        <v>281286</v>
      </c>
      <c r="D61" s="14">
        <v>14631</v>
      </c>
      <c r="E61" s="164"/>
    </row>
    <row r="62" spans="1:5" x14ac:dyDescent="0.2">
      <c r="A62" s="23" t="s">
        <v>55</v>
      </c>
      <c r="B62" s="14">
        <v>22719</v>
      </c>
      <c r="C62" s="14">
        <v>20411</v>
      </c>
      <c r="D62" s="14">
        <v>2308</v>
      </c>
      <c r="E62" s="164"/>
    </row>
    <row r="63" spans="1:5" x14ac:dyDescent="0.2">
      <c r="A63" s="23" t="s">
        <v>56</v>
      </c>
      <c r="B63" s="14">
        <v>26314</v>
      </c>
      <c r="C63" s="14">
        <v>20836</v>
      </c>
      <c r="D63" s="14">
        <v>5478</v>
      </c>
      <c r="E63" s="164"/>
    </row>
    <row r="64" spans="1:5" x14ac:dyDescent="0.2">
      <c r="A64" s="23" t="s">
        <v>57</v>
      </c>
      <c r="B64" s="14">
        <v>17760</v>
      </c>
      <c r="C64" s="14">
        <v>13890</v>
      </c>
      <c r="D64" s="14">
        <v>3870</v>
      </c>
      <c r="E64" s="164"/>
    </row>
    <row r="65" spans="1:5" x14ac:dyDescent="0.2">
      <c r="A65" s="23" t="s">
        <v>58</v>
      </c>
      <c r="B65" s="14">
        <v>16592</v>
      </c>
      <c r="C65" s="14">
        <v>16497</v>
      </c>
      <c r="D65" s="15">
        <v>95</v>
      </c>
      <c r="E65" s="164"/>
    </row>
    <row r="66" spans="1:5" x14ac:dyDescent="0.2">
      <c r="A66" s="23" t="s">
        <v>59</v>
      </c>
      <c r="B66" s="14">
        <v>12793</v>
      </c>
      <c r="C66" s="14">
        <v>12029</v>
      </c>
      <c r="D66" s="15">
        <v>764</v>
      </c>
      <c r="E66" s="164"/>
    </row>
    <row r="67" spans="1:5" x14ac:dyDescent="0.2">
      <c r="A67" s="23" t="s">
        <v>60</v>
      </c>
      <c r="B67" s="14">
        <v>137962</v>
      </c>
      <c r="C67" s="14">
        <v>137962</v>
      </c>
      <c r="D67" s="15" t="s">
        <v>140</v>
      </c>
      <c r="E67" s="164"/>
    </row>
    <row r="68" spans="1:5" x14ac:dyDescent="0.2">
      <c r="A68" s="23" t="s">
        <v>61</v>
      </c>
      <c r="B68" s="14">
        <v>20242</v>
      </c>
      <c r="C68" s="14">
        <v>12996</v>
      </c>
      <c r="D68" s="14">
        <v>7246</v>
      </c>
      <c r="E68" s="164"/>
    </row>
    <row r="69" spans="1:5" x14ac:dyDescent="0.2">
      <c r="A69" s="23" t="s">
        <v>62</v>
      </c>
      <c r="B69" s="14">
        <v>119769</v>
      </c>
      <c r="C69" s="14">
        <v>112331</v>
      </c>
      <c r="D69" s="14">
        <v>7438</v>
      </c>
      <c r="E69" s="164"/>
    </row>
    <row r="70" spans="1:5" x14ac:dyDescent="0.2">
      <c r="A70" s="23" t="s">
        <v>63</v>
      </c>
      <c r="B70" s="14">
        <v>55551</v>
      </c>
      <c r="C70" s="14">
        <v>41259</v>
      </c>
      <c r="D70" s="14">
        <v>14292</v>
      </c>
      <c r="E70" s="164"/>
    </row>
    <row r="71" spans="1:5" x14ac:dyDescent="0.2">
      <c r="A71" s="23" t="s">
        <v>64</v>
      </c>
      <c r="B71" s="14">
        <v>17425</v>
      </c>
      <c r="C71" s="14">
        <v>13769</v>
      </c>
      <c r="D71" s="14">
        <v>3656</v>
      </c>
      <c r="E71" s="164"/>
    </row>
    <row r="72" spans="1:5" x14ac:dyDescent="0.2">
      <c r="A72" s="23" t="s">
        <v>65</v>
      </c>
      <c r="B72" s="14">
        <v>8561</v>
      </c>
      <c r="C72" s="14">
        <v>5959</v>
      </c>
      <c r="D72" s="14">
        <v>2602</v>
      </c>
      <c r="E72" s="164"/>
    </row>
    <row r="73" spans="1:5" x14ac:dyDescent="0.2">
      <c r="A73" s="23" t="s">
        <v>66</v>
      </c>
      <c r="B73" s="14">
        <v>105676</v>
      </c>
      <c r="C73" s="14">
        <v>99905</v>
      </c>
      <c r="D73" s="14">
        <v>5771</v>
      </c>
      <c r="E73" s="164"/>
    </row>
    <row r="74" spans="1:5" x14ac:dyDescent="0.2">
      <c r="A74" s="23" t="s">
        <v>67</v>
      </c>
      <c r="B74" s="14">
        <v>6320446</v>
      </c>
      <c r="C74" s="14">
        <v>6320446</v>
      </c>
      <c r="D74" s="15" t="s">
        <v>140</v>
      </c>
      <c r="E74" s="164"/>
    </row>
    <row r="75" spans="1:5" x14ac:dyDescent="0.2">
      <c r="A75" s="23" t="s">
        <v>68</v>
      </c>
      <c r="B75" s="14">
        <v>10321</v>
      </c>
      <c r="C75" s="14">
        <v>5932</v>
      </c>
      <c r="D75" s="14">
        <v>4389</v>
      </c>
      <c r="E75" s="164"/>
    </row>
    <row r="76" spans="1:5" x14ac:dyDescent="0.2">
      <c r="A76" s="23" t="s">
        <v>69</v>
      </c>
      <c r="B76" s="14">
        <v>40589</v>
      </c>
      <c r="C76" s="14">
        <v>31100</v>
      </c>
      <c r="D76" s="14">
        <v>9489</v>
      </c>
      <c r="E76" s="164"/>
    </row>
    <row r="77" spans="1:5" x14ac:dyDescent="0.2">
      <c r="A77" s="23" t="s">
        <v>71</v>
      </c>
      <c r="B77" s="14">
        <v>41354</v>
      </c>
      <c r="C77" s="14">
        <v>21092</v>
      </c>
      <c r="D77" s="14">
        <v>20262</v>
      </c>
      <c r="E77" s="164"/>
    </row>
    <row r="78" spans="1:5" x14ac:dyDescent="0.2">
      <c r="A78" s="23" t="s">
        <v>70</v>
      </c>
      <c r="B78" s="14">
        <v>37543</v>
      </c>
      <c r="C78" s="14">
        <v>29679</v>
      </c>
      <c r="D78" s="14">
        <v>7864</v>
      </c>
      <c r="E78" s="164"/>
    </row>
    <row r="79" spans="1:5" x14ac:dyDescent="0.2">
      <c r="A79" s="23" t="s">
        <v>72</v>
      </c>
      <c r="B79" s="14">
        <v>999728</v>
      </c>
      <c r="C79" s="14">
        <v>998999</v>
      </c>
      <c r="D79" s="15">
        <v>729</v>
      </c>
      <c r="E79" s="164"/>
    </row>
    <row r="80" spans="1:5" x14ac:dyDescent="0.2">
      <c r="A80" s="23" t="s">
        <v>73</v>
      </c>
      <c r="B80" s="14">
        <v>32747</v>
      </c>
      <c r="C80" s="14">
        <v>25693</v>
      </c>
      <c r="D80" s="14">
        <v>7054</v>
      </c>
      <c r="E80" s="164"/>
    </row>
    <row r="81" spans="1:5" x14ac:dyDescent="0.2">
      <c r="A81" s="23" t="s">
        <v>74</v>
      </c>
      <c r="B81" s="14">
        <v>458673</v>
      </c>
      <c r="C81" s="14">
        <v>458673</v>
      </c>
      <c r="D81" s="15" t="s">
        <v>140</v>
      </c>
      <c r="E81" s="164"/>
    </row>
    <row r="82" spans="1:5" x14ac:dyDescent="0.2">
      <c r="A82" s="23" t="s">
        <v>75</v>
      </c>
      <c r="B82" s="14">
        <v>7003</v>
      </c>
      <c r="C82" s="14">
        <v>3098</v>
      </c>
      <c r="D82" s="14">
        <v>3905</v>
      </c>
      <c r="E82" s="164"/>
    </row>
    <row r="83" spans="1:5" x14ac:dyDescent="0.2">
      <c r="A83" s="23" t="s">
        <v>76</v>
      </c>
      <c r="B83" s="14">
        <v>20251</v>
      </c>
      <c r="C83" s="14">
        <v>9007</v>
      </c>
      <c r="D83" s="14">
        <v>11244</v>
      </c>
      <c r="E83" s="164"/>
    </row>
    <row r="84" spans="1:5" x14ac:dyDescent="0.2">
      <c r="A84" s="23" t="s">
        <v>77</v>
      </c>
      <c r="B84" s="14">
        <v>87875</v>
      </c>
      <c r="C84" s="14">
        <v>82148</v>
      </c>
      <c r="D84" s="14">
        <v>5727</v>
      </c>
      <c r="E84" s="164"/>
    </row>
    <row r="85" spans="1:5" x14ac:dyDescent="0.2">
      <c r="A85" s="23" t="s">
        <v>78</v>
      </c>
      <c r="B85" s="14">
        <v>8895</v>
      </c>
      <c r="C85" s="14">
        <v>4612</v>
      </c>
      <c r="D85" s="14">
        <v>4283</v>
      </c>
      <c r="E85" s="164"/>
    </row>
    <row r="86" spans="1:5" x14ac:dyDescent="0.2">
      <c r="A86" s="23" t="s">
        <v>79</v>
      </c>
      <c r="B86" s="14">
        <v>17525</v>
      </c>
      <c r="C86" s="14">
        <v>13273</v>
      </c>
      <c r="D86" s="14">
        <v>4252</v>
      </c>
      <c r="E86" s="164"/>
    </row>
    <row r="87" spans="1:5" x14ac:dyDescent="0.2">
      <c r="A87" s="23" t="s">
        <v>80</v>
      </c>
      <c r="B87" s="14">
        <v>74234</v>
      </c>
      <c r="C87" s="14">
        <v>70456</v>
      </c>
      <c r="D87" s="14">
        <v>3778</v>
      </c>
      <c r="E87" s="164"/>
    </row>
    <row r="88" spans="1:5" x14ac:dyDescent="0.2">
      <c r="A88" s="23" t="s">
        <v>81</v>
      </c>
      <c r="B88" s="14">
        <v>78186</v>
      </c>
      <c r="C88" s="14">
        <v>64285</v>
      </c>
      <c r="D88" s="14">
        <v>13901</v>
      </c>
      <c r="E88" s="164"/>
    </row>
    <row r="89" spans="1:5" x14ac:dyDescent="0.2">
      <c r="A89" s="23" t="s">
        <v>82</v>
      </c>
      <c r="B89" s="14">
        <v>21349</v>
      </c>
      <c r="C89" s="14">
        <v>16121</v>
      </c>
      <c r="D89" s="14">
        <v>5228</v>
      </c>
      <c r="E89" s="164"/>
    </row>
    <row r="90" spans="1:5" x14ac:dyDescent="0.2">
      <c r="A90" s="23" t="s">
        <v>83</v>
      </c>
      <c r="B90" s="14">
        <v>14900</v>
      </c>
      <c r="C90" s="14">
        <v>5440</v>
      </c>
      <c r="D90" s="14">
        <v>9460</v>
      </c>
      <c r="E90" s="164"/>
    </row>
    <row r="91" spans="1:5" x14ac:dyDescent="0.2">
      <c r="A91" s="23" t="s">
        <v>84</v>
      </c>
      <c r="B91" s="14">
        <v>30732</v>
      </c>
      <c r="C91" s="14">
        <v>27428</v>
      </c>
      <c r="D91" s="14">
        <v>3304</v>
      </c>
      <c r="E91" s="164"/>
    </row>
    <row r="92" spans="1:5" x14ac:dyDescent="0.2">
      <c r="A92" s="23" t="s">
        <v>85</v>
      </c>
      <c r="B92" s="14">
        <v>163746</v>
      </c>
      <c r="C92" s="14">
        <v>146207</v>
      </c>
      <c r="D92" s="14">
        <v>17539</v>
      </c>
      <c r="E92" s="164"/>
    </row>
    <row r="93" spans="1:5" x14ac:dyDescent="0.2">
      <c r="A93" s="23" t="s">
        <v>94</v>
      </c>
      <c r="B93" s="14">
        <v>10289</v>
      </c>
      <c r="C93" s="14">
        <v>4780</v>
      </c>
      <c r="D93" s="14">
        <v>5509</v>
      </c>
      <c r="E93" s="164"/>
    </row>
    <row r="94" spans="1:5" x14ac:dyDescent="0.2">
      <c r="A94" s="23" t="s">
        <v>86</v>
      </c>
      <c r="B94" s="14">
        <v>77432</v>
      </c>
      <c r="C94" s="14">
        <v>75165</v>
      </c>
      <c r="D94" s="14">
        <v>2267</v>
      </c>
      <c r="E94" s="164"/>
    </row>
    <row r="95" spans="1:5" x14ac:dyDescent="0.2">
      <c r="A95" s="23" t="s">
        <v>87</v>
      </c>
      <c r="B95" s="14">
        <v>71843</v>
      </c>
      <c r="C95" s="14">
        <v>62224</v>
      </c>
      <c r="D95" s="14">
        <v>9619</v>
      </c>
      <c r="E95" s="164"/>
    </row>
    <row r="96" spans="1:5" x14ac:dyDescent="0.2">
      <c r="A96" s="23" t="s">
        <v>88</v>
      </c>
      <c r="B96" s="14">
        <v>9475</v>
      </c>
      <c r="C96" s="14">
        <v>5790</v>
      </c>
      <c r="D96" s="14">
        <v>3685</v>
      </c>
      <c r="E96" s="164"/>
    </row>
    <row r="97" spans="1:5" x14ac:dyDescent="0.2">
      <c r="A97" s="23" t="s">
        <v>89</v>
      </c>
      <c r="B97" s="14">
        <v>34410</v>
      </c>
      <c r="C97" s="14">
        <v>23199</v>
      </c>
      <c r="D97" s="14">
        <v>11211</v>
      </c>
      <c r="E97" s="164"/>
    </row>
    <row r="98" spans="1:5" x14ac:dyDescent="0.2">
      <c r="A98" s="23" t="s">
        <v>90</v>
      </c>
      <c r="B98" s="14">
        <v>257803</v>
      </c>
      <c r="C98" s="14">
        <v>257686</v>
      </c>
      <c r="D98" s="15">
        <v>117</v>
      </c>
      <c r="E98" s="164"/>
    </row>
    <row r="99" spans="1:5" x14ac:dyDescent="0.2">
      <c r="E99" s="164"/>
    </row>
    <row r="100" spans="1:5" ht="12.75" customHeight="1" x14ac:dyDescent="0.2">
      <c r="A100" s="170" t="s">
        <v>141</v>
      </c>
      <c r="B100" s="170"/>
      <c r="C100" s="170"/>
      <c r="D100" s="170"/>
      <c r="E100" s="164"/>
    </row>
    <row r="101" spans="1:5" x14ac:dyDescent="0.2">
      <c r="A101" s="160" t="s">
        <v>142</v>
      </c>
      <c r="B101" s="160"/>
      <c r="C101" s="16"/>
      <c r="D101" s="16"/>
      <c r="E101" s="164"/>
    </row>
    <row r="102" spans="1:5" ht="12.75" customHeight="1" x14ac:dyDescent="0.2">
      <c r="A102" s="17"/>
      <c r="B102" s="17"/>
      <c r="C102" s="17"/>
      <c r="D102" s="17"/>
      <c r="E102" s="164"/>
    </row>
    <row r="103" spans="1:5" ht="25.5" customHeight="1" x14ac:dyDescent="0.2">
      <c r="A103" s="171"/>
      <c r="B103" s="171"/>
      <c r="C103" s="171"/>
      <c r="D103" s="171"/>
      <c r="E103" s="164"/>
    </row>
    <row r="104" spans="1:5" x14ac:dyDescent="0.2">
      <c r="A104" s="172"/>
      <c r="B104" s="172"/>
      <c r="C104" s="172"/>
      <c r="D104" s="172"/>
      <c r="E104" s="164"/>
    </row>
    <row r="105" spans="1:5" x14ac:dyDescent="0.2">
      <c r="E105" s="164"/>
    </row>
    <row r="106" spans="1:5" ht="12.75" customHeight="1" x14ac:dyDescent="0.2">
      <c r="A106" s="2"/>
      <c r="E106" s="164"/>
    </row>
    <row r="107" spans="1:5" x14ac:dyDescent="0.2">
      <c r="E107" s="164"/>
    </row>
  </sheetData>
  <mergeCells count="11">
    <mergeCell ref="A101:B101"/>
    <mergeCell ref="A1:D1"/>
    <mergeCell ref="E1:E107"/>
    <mergeCell ref="A2:D2"/>
    <mergeCell ref="A3:D3"/>
    <mergeCell ref="A4:D4"/>
    <mergeCell ref="A5:A6"/>
    <mergeCell ref="B5:D5"/>
    <mergeCell ref="A100:D100"/>
    <mergeCell ref="A103:D103"/>
    <mergeCell ref="A104:D104"/>
  </mergeCells>
  <phoneticPr fontId="0" type="noConversion"/>
  <pageMargins left="0.78740157499999996" right="0.78740157499999996" top="0.984251969" bottom="0.984251969" header="0.49212598499999999" footer="0.492125984999999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92D050"/>
    <pageSetUpPr fitToPage="1"/>
  </sheetPr>
  <dimension ref="A1:J106"/>
  <sheetViews>
    <sheetView zoomScale="80" zoomScaleNormal="80" zoomScalePageLayoutView="80" workbookViewId="0">
      <pane ySplit="8" topLeftCell="A75" activePane="bottomLeft" state="frozen"/>
      <selection pane="bottomLeft" activeCell="B92" sqref="B92:E92"/>
    </sheetView>
  </sheetViews>
  <sheetFormatPr defaultColWidth="9" defaultRowHeight="12.75" x14ac:dyDescent="0.2"/>
  <cols>
    <col min="1" max="1" width="38.28515625" style="40" customWidth="1"/>
    <col min="2" max="4" width="14.85546875" style="40" customWidth="1"/>
    <col min="5" max="5" width="15.7109375" style="40" customWidth="1"/>
    <col min="6" max="6" width="29.140625" style="52" customWidth="1"/>
    <col min="7" max="8" width="9" style="40"/>
    <col min="9" max="9" width="21.85546875" style="40" customWidth="1"/>
    <col min="10" max="10" width="14.42578125" style="40" bestFit="1" customWidth="1"/>
    <col min="11" max="256" width="9" style="40"/>
    <col min="257" max="257" width="38.28515625" style="40" customWidth="1"/>
    <col min="258" max="260" width="14.85546875" style="40" customWidth="1"/>
    <col min="261" max="261" width="15.7109375" style="40" customWidth="1"/>
    <col min="262" max="262" width="29.140625" style="40" customWidth="1"/>
    <col min="263" max="512" width="9" style="40"/>
    <col min="513" max="513" width="38.28515625" style="40" customWidth="1"/>
    <col min="514" max="516" width="14.85546875" style="40" customWidth="1"/>
    <col min="517" max="517" width="15.7109375" style="40" customWidth="1"/>
    <col min="518" max="518" width="29.140625" style="40" customWidth="1"/>
    <col min="519" max="768" width="9" style="40"/>
    <col min="769" max="769" width="38.28515625" style="40" customWidth="1"/>
    <col min="770" max="772" width="14.85546875" style="40" customWidth="1"/>
    <col min="773" max="773" width="15.7109375" style="40" customWidth="1"/>
    <col min="774" max="774" width="29.140625" style="40" customWidth="1"/>
    <col min="775" max="1024" width="9" style="40"/>
    <col min="1025" max="1025" width="38.28515625" style="40" customWidth="1"/>
    <col min="1026" max="1028" width="14.85546875" style="40" customWidth="1"/>
    <col min="1029" max="1029" width="15.7109375" style="40" customWidth="1"/>
    <col min="1030" max="1030" width="29.140625" style="40" customWidth="1"/>
    <col min="1031" max="1280" width="9" style="40"/>
    <col min="1281" max="1281" width="38.28515625" style="40" customWidth="1"/>
    <col min="1282" max="1284" width="14.85546875" style="40" customWidth="1"/>
    <col min="1285" max="1285" width="15.7109375" style="40" customWidth="1"/>
    <col min="1286" max="1286" width="29.140625" style="40" customWidth="1"/>
    <col min="1287" max="1536" width="9" style="40"/>
    <col min="1537" max="1537" width="38.28515625" style="40" customWidth="1"/>
    <col min="1538" max="1540" width="14.85546875" style="40" customWidth="1"/>
    <col min="1541" max="1541" width="15.7109375" style="40" customWidth="1"/>
    <col min="1542" max="1542" width="29.140625" style="40" customWidth="1"/>
    <col min="1543" max="1792" width="9" style="40"/>
    <col min="1793" max="1793" width="38.28515625" style="40" customWidth="1"/>
    <col min="1794" max="1796" width="14.85546875" style="40" customWidth="1"/>
    <col min="1797" max="1797" width="15.7109375" style="40" customWidth="1"/>
    <col min="1798" max="1798" width="29.140625" style="40" customWidth="1"/>
    <col min="1799" max="2048" width="9" style="40"/>
    <col min="2049" max="2049" width="38.28515625" style="40" customWidth="1"/>
    <col min="2050" max="2052" width="14.85546875" style="40" customWidth="1"/>
    <col min="2053" max="2053" width="15.7109375" style="40" customWidth="1"/>
    <col min="2054" max="2054" width="29.140625" style="40" customWidth="1"/>
    <col min="2055" max="2304" width="9" style="40"/>
    <col min="2305" max="2305" width="38.28515625" style="40" customWidth="1"/>
    <col min="2306" max="2308" width="14.85546875" style="40" customWidth="1"/>
    <col min="2309" max="2309" width="15.7109375" style="40" customWidth="1"/>
    <col min="2310" max="2310" width="29.140625" style="40" customWidth="1"/>
    <col min="2311" max="2560" width="9" style="40"/>
    <col min="2561" max="2561" width="38.28515625" style="40" customWidth="1"/>
    <col min="2562" max="2564" width="14.85546875" style="40" customWidth="1"/>
    <col min="2565" max="2565" width="15.7109375" style="40" customWidth="1"/>
    <col min="2566" max="2566" width="29.140625" style="40" customWidth="1"/>
    <col min="2567" max="2816" width="9" style="40"/>
    <col min="2817" max="2817" width="38.28515625" style="40" customWidth="1"/>
    <col min="2818" max="2820" width="14.85546875" style="40" customWidth="1"/>
    <col min="2821" max="2821" width="15.7109375" style="40" customWidth="1"/>
    <col min="2822" max="2822" width="29.140625" style="40" customWidth="1"/>
    <col min="2823" max="3072" width="9" style="40"/>
    <col min="3073" max="3073" width="38.28515625" style="40" customWidth="1"/>
    <col min="3074" max="3076" width="14.85546875" style="40" customWidth="1"/>
    <col min="3077" max="3077" width="15.7109375" style="40" customWidth="1"/>
    <col min="3078" max="3078" width="29.140625" style="40" customWidth="1"/>
    <col min="3079" max="3328" width="9" style="40"/>
    <col min="3329" max="3329" width="38.28515625" style="40" customWidth="1"/>
    <col min="3330" max="3332" width="14.85546875" style="40" customWidth="1"/>
    <col min="3333" max="3333" width="15.7109375" style="40" customWidth="1"/>
    <col min="3334" max="3334" width="29.140625" style="40" customWidth="1"/>
    <col min="3335" max="3584" width="9" style="40"/>
    <col min="3585" max="3585" width="38.28515625" style="40" customWidth="1"/>
    <col min="3586" max="3588" width="14.85546875" style="40" customWidth="1"/>
    <col min="3589" max="3589" width="15.7109375" style="40" customWidth="1"/>
    <col min="3590" max="3590" width="29.140625" style="40" customWidth="1"/>
    <col min="3591" max="3840" width="9" style="40"/>
    <col min="3841" max="3841" width="38.28515625" style="40" customWidth="1"/>
    <col min="3842" max="3844" width="14.85546875" style="40" customWidth="1"/>
    <col min="3845" max="3845" width="15.7109375" style="40" customWidth="1"/>
    <col min="3846" max="3846" width="29.140625" style="40" customWidth="1"/>
    <col min="3847" max="4096" width="9" style="40"/>
    <col min="4097" max="4097" width="38.28515625" style="40" customWidth="1"/>
    <col min="4098" max="4100" width="14.85546875" style="40" customWidth="1"/>
    <col min="4101" max="4101" width="15.7109375" style="40" customWidth="1"/>
    <col min="4102" max="4102" width="29.140625" style="40" customWidth="1"/>
    <col min="4103" max="4352" width="9" style="40"/>
    <col min="4353" max="4353" width="38.28515625" style="40" customWidth="1"/>
    <col min="4354" max="4356" width="14.85546875" style="40" customWidth="1"/>
    <col min="4357" max="4357" width="15.7109375" style="40" customWidth="1"/>
    <col min="4358" max="4358" width="29.140625" style="40" customWidth="1"/>
    <col min="4359" max="4608" width="9" style="40"/>
    <col min="4609" max="4609" width="38.28515625" style="40" customWidth="1"/>
    <col min="4610" max="4612" width="14.85546875" style="40" customWidth="1"/>
    <col min="4613" max="4613" width="15.7109375" style="40" customWidth="1"/>
    <col min="4614" max="4614" width="29.140625" style="40" customWidth="1"/>
    <col min="4615" max="4864" width="9" style="40"/>
    <col min="4865" max="4865" width="38.28515625" style="40" customWidth="1"/>
    <col min="4866" max="4868" width="14.85546875" style="40" customWidth="1"/>
    <col min="4869" max="4869" width="15.7109375" style="40" customWidth="1"/>
    <col min="4870" max="4870" width="29.140625" style="40" customWidth="1"/>
    <col min="4871" max="5120" width="9" style="40"/>
    <col min="5121" max="5121" width="38.28515625" style="40" customWidth="1"/>
    <col min="5122" max="5124" width="14.85546875" style="40" customWidth="1"/>
    <col min="5125" max="5125" width="15.7109375" style="40" customWidth="1"/>
    <col min="5126" max="5126" width="29.140625" style="40" customWidth="1"/>
    <col min="5127" max="5376" width="9" style="40"/>
    <col min="5377" max="5377" width="38.28515625" style="40" customWidth="1"/>
    <col min="5378" max="5380" width="14.85546875" style="40" customWidth="1"/>
    <col min="5381" max="5381" width="15.7109375" style="40" customWidth="1"/>
    <col min="5382" max="5382" width="29.140625" style="40" customWidth="1"/>
    <col min="5383" max="5632" width="9" style="40"/>
    <col min="5633" max="5633" width="38.28515625" style="40" customWidth="1"/>
    <col min="5634" max="5636" width="14.85546875" style="40" customWidth="1"/>
    <col min="5637" max="5637" width="15.7109375" style="40" customWidth="1"/>
    <col min="5638" max="5638" width="29.140625" style="40" customWidth="1"/>
    <col min="5639" max="5888" width="9" style="40"/>
    <col min="5889" max="5889" width="38.28515625" style="40" customWidth="1"/>
    <col min="5890" max="5892" width="14.85546875" style="40" customWidth="1"/>
    <col min="5893" max="5893" width="15.7109375" style="40" customWidth="1"/>
    <col min="5894" max="5894" width="29.140625" style="40" customWidth="1"/>
    <col min="5895" max="6144" width="9" style="40"/>
    <col min="6145" max="6145" width="38.28515625" style="40" customWidth="1"/>
    <col min="6146" max="6148" width="14.85546875" style="40" customWidth="1"/>
    <col min="6149" max="6149" width="15.7109375" style="40" customWidth="1"/>
    <col min="6150" max="6150" width="29.140625" style="40" customWidth="1"/>
    <col min="6151" max="6400" width="9" style="40"/>
    <col min="6401" max="6401" width="38.28515625" style="40" customWidth="1"/>
    <col min="6402" max="6404" width="14.85546875" style="40" customWidth="1"/>
    <col min="6405" max="6405" width="15.7109375" style="40" customWidth="1"/>
    <col min="6406" max="6406" width="29.140625" style="40" customWidth="1"/>
    <col min="6407" max="6656" width="9" style="40"/>
    <col min="6657" max="6657" width="38.28515625" style="40" customWidth="1"/>
    <col min="6658" max="6660" width="14.85546875" style="40" customWidth="1"/>
    <col min="6661" max="6661" width="15.7109375" style="40" customWidth="1"/>
    <col min="6662" max="6662" width="29.140625" style="40" customWidth="1"/>
    <col min="6663" max="6912" width="9" style="40"/>
    <col min="6913" max="6913" width="38.28515625" style="40" customWidth="1"/>
    <col min="6914" max="6916" width="14.85546875" style="40" customWidth="1"/>
    <col min="6917" max="6917" width="15.7109375" style="40" customWidth="1"/>
    <col min="6918" max="6918" width="29.140625" style="40" customWidth="1"/>
    <col min="6919" max="7168" width="9" style="40"/>
    <col min="7169" max="7169" width="38.28515625" style="40" customWidth="1"/>
    <col min="7170" max="7172" width="14.85546875" style="40" customWidth="1"/>
    <col min="7173" max="7173" width="15.7109375" style="40" customWidth="1"/>
    <col min="7174" max="7174" width="29.140625" style="40" customWidth="1"/>
    <col min="7175" max="7424" width="9" style="40"/>
    <col min="7425" max="7425" width="38.28515625" style="40" customWidth="1"/>
    <col min="7426" max="7428" width="14.85546875" style="40" customWidth="1"/>
    <col min="7429" max="7429" width="15.7109375" style="40" customWidth="1"/>
    <col min="7430" max="7430" width="29.140625" style="40" customWidth="1"/>
    <col min="7431" max="7680" width="9" style="40"/>
    <col min="7681" max="7681" width="38.28515625" style="40" customWidth="1"/>
    <col min="7682" max="7684" width="14.85546875" style="40" customWidth="1"/>
    <col min="7685" max="7685" width="15.7109375" style="40" customWidth="1"/>
    <col min="7686" max="7686" width="29.140625" style="40" customWidth="1"/>
    <col min="7687" max="7936" width="9" style="40"/>
    <col min="7937" max="7937" width="38.28515625" style="40" customWidth="1"/>
    <col min="7938" max="7940" width="14.85546875" style="40" customWidth="1"/>
    <col min="7941" max="7941" width="15.7109375" style="40" customWidth="1"/>
    <col min="7942" max="7942" width="29.140625" style="40" customWidth="1"/>
    <col min="7943" max="8192" width="9" style="40"/>
    <col min="8193" max="8193" width="38.28515625" style="40" customWidth="1"/>
    <col min="8194" max="8196" width="14.85546875" style="40" customWidth="1"/>
    <col min="8197" max="8197" width="15.7109375" style="40" customWidth="1"/>
    <col min="8198" max="8198" width="29.140625" style="40" customWidth="1"/>
    <col min="8199" max="8448" width="9" style="40"/>
    <col min="8449" max="8449" width="38.28515625" style="40" customWidth="1"/>
    <col min="8450" max="8452" width="14.85546875" style="40" customWidth="1"/>
    <col min="8453" max="8453" width="15.7109375" style="40" customWidth="1"/>
    <col min="8454" max="8454" width="29.140625" style="40" customWidth="1"/>
    <col min="8455" max="8704" width="9" style="40"/>
    <col min="8705" max="8705" width="38.28515625" style="40" customWidth="1"/>
    <col min="8706" max="8708" width="14.85546875" style="40" customWidth="1"/>
    <col min="8709" max="8709" width="15.7109375" style="40" customWidth="1"/>
    <col min="8710" max="8710" width="29.140625" style="40" customWidth="1"/>
    <col min="8711" max="8960" width="9" style="40"/>
    <col min="8961" max="8961" width="38.28515625" style="40" customWidth="1"/>
    <col min="8962" max="8964" width="14.85546875" style="40" customWidth="1"/>
    <col min="8965" max="8965" width="15.7109375" style="40" customWidth="1"/>
    <col min="8966" max="8966" width="29.140625" style="40" customWidth="1"/>
    <col min="8967" max="9216" width="9" style="40"/>
    <col min="9217" max="9217" width="38.28515625" style="40" customWidth="1"/>
    <col min="9218" max="9220" width="14.85546875" style="40" customWidth="1"/>
    <col min="9221" max="9221" width="15.7109375" style="40" customWidth="1"/>
    <col min="9222" max="9222" width="29.140625" style="40" customWidth="1"/>
    <col min="9223" max="9472" width="9" style="40"/>
    <col min="9473" max="9473" width="38.28515625" style="40" customWidth="1"/>
    <col min="9474" max="9476" width="14.85546875" style="40" customWidth="1"/>
    <col min="9477" max="9477" width="15.7109375" style="40" customWidth="1"/>
    <col min="9478" max="9478" width="29.140625" style="40" customWidth="1"/>
    <col min="9479" max="9728" width="9" style="40"/>
    <col min="9729" max="9729" width="38.28515625" style="40" customWidth="1"/>
    <col min="9730" max="9732" width="14.85546875" style="40" customWidth="1"/>
    <col min="9733" max="9733" width="15.7109375" style="40" customWidth="1"/>
    <col min="9734" max="9734" width="29.140625" style="40" customWidth="1"/>
    <col min="9735" max="9984" width="9" style="40"/>
    <col min="9985" max="9985" width="38.28515625" style="40" customWidth="1"/>
    <col min="9986" max="9988" width="14.85546875" style="40" customWidth="1"/>
    <col min="9989" max="9989" width="15.7109375" style="40" customWidth="1"/>
    <col min="9990" max="9990" width="29.140625" style="40" customWidth="1"/>
    <col min="9991" max="10240" width="9" style="40"/>
    <col min="10241" max="10241" width="38.28515625" style="40" customWidth="1"/>
    <col min="10242" max="10244" width="14.85546875" style="40" customWidth="1"/>
    <col min="10245" max="10245" width="15.7109375" style="40" customWidth="1"/>
    <col min="10246" max="10246" width="29.140625" style="40" customWidth="1"/>
    <col min="10247" max="10496" width="9" style="40"/>
    <col min="10497" max="10497" width="38.28515625" style="40" customWidth="1"/>
    <col min="10498" max="10500" width="14.85546875" style="40" customWidth="1"/>
    <col min="10501" max="10501" width="15.7109375" style="40" customWidth="1"/>
    <col min="10502" max="10502" width="29.140625" style="40" customWidth="1"/>
    <col min="10503" max="10752" width="9" style="40"/>
    <col min="10753" max="10753" width="38.28515625" style="40" customWidth="1"/>
    <col min="10754" max="10756" width="14.85546875" style="40" customWidth="1"/>
    <col min="10757" max="10757" width="15.7109375" style="40" customWidth="1"/>
    <col min="10758" max="10758" width="29.140625" style="40" customWidth="1"/>
    <col min="10759" max="11008" width="9" style="40"/>
    <col min="11009" max="11009" width="38.28515625" style="40" customWidth="1"/>
    <col min="11010" max="11012" width="14.85546875" style="40" customWidth="1"/>
    <col min="11013" max="11013" width="15.7109375" style="40" customWidth="1"/>
    <col min="11014" max="11014" width="29.140625" style="40" customWidth="1"/>
    <col min="11015" max="11264" width="9" style="40"/>
    <col min="11265" max="11265" width="38.28515625" style="40" customWidth="1"/>
    <col min="11266" max="11268" width="14.85546875" style="40" customWidth="1"/>
    <col min="11269" max="11269" width="15.7109375" style="40" customWidth="1"/>
    <col min="11270" max="11270" width="29.140625" style="40" customWidth="1"/>
    <col min="11271" max="11520" width="9" style="40"/>
    <col min="11521" max="11521" width="38.28515625" style="40" customWidth="1"/>
    <col min="11522" max="11524" width="14.85546875" style="40" customWidth="1"/>
    <col min="11525" max="11525" width="15.7109375" style="40" customWidth="1"/>
    <col min="11526" max="11526" width="29.140625" style="40" customWidth="1"/>
    <col min="11527" max="11776" width="9" style="40"/>
    <col min="11777" max="11777" width="38.28515625" style="40" customWidth="1"/>
    <col min="11778" max="11780" width="14.85546875" style="40" customWidth="1"/>
    <col min="11781" max="11781" width="15.7109375" style="40" customWidth="1"/>
    <col min="11782" max="11782" width="29.140625" style="40" customWidth="1"/>
    <col min="11783" max="12032" width="9" style="40"/>
    <col min="12033" max="12033" width="38.28515625" style="40" customWidth="1"/>
    <col min="12034" max="12036" width="14.85546875" style="40" customWidth="1"/>
    <col min="12037" max="12037" width="15.7109375" style="40" customWidth="1"/>
    <col min="12038" max="12038" width="29.140625" style="40" customWidth="1"/>
    <col min="12039" max="12288" width="9" style="40"/>
    <col min="12289" max="12289" width="38.28515625" style="40" customWidth="1"/>
    <col min="12290" max="12292" width="14.85546875" style="40" customWidth="1"/>
    <col min="12293" max="12293" width="15.7109375" style="40" customWidth="1"/>
    <col min="12294" max="12294" width="29.140625" style="40" customWidth="1"/>
    <col min="12295" max="12544" width="9" style="40"/>
    <col min="12545" max="12545" width="38.28515625" style="40" customWidth="1"/>
    <col min="12546" max="12548" width="14.85546875" style="40" customWidth="1"/>
    <col min="12549" max="12549" width="15.7109375" style="40" customWidth="1"/>
    <col min="12550" max="12550" width="29.140625" style="40" customWidth="1"/>
    <col min="12551" max="12800" width="9" style="40"/>
    <col min="12801" max="12801" width="38.28515625" style="40" customWidth="1"/>
    <col min="12802" max="12804" width="14.85546875" style="40" customWidth="1"/>
    <col min="12805" max="12805" width="15.7109375" style="40" customWidth="1"/>
    <col min="12806" max="12806" width="29.140625" style="40" customWidth="1"/>
    <col min="12807" max="13056" width="9" style="40"/>
    <col min="13057" max="13057" width="38.28515625" style="40" customWidth="1"/>
    <col min="13058" max="13060" width="14.85546875" style="40" customWidth="1"/>
    <col min="13061" max="13061" width="15.7109375" style="40" customWidth="1"/>
    <col min="13062" max="13062" width="29.140625" style="40" customWidth="1"/>
    <col min="13063" max="13312" width="9" style="40"/>
    <col min="13313" max="13313" width="38.28515625" style="40" customWidth="1"/>
    <col min="13314" max="13316" width="14.85546875" style="40" customWidth="1"/>
    <col min="13317" max="13317" width="15.7109375" style="40" customWidth="1"/>
    <col min="13318" max="13318" width="29.140625" style="40" customWidth="1"/>
    <col min="13319" max="13568" width="9" style="40"/>
    <col min="13569" max="13569" width="38.28515625" style="40" customWidth="1"/>
    <col min="13570" max="13572" width="14.85546875" style="40" customWidth="1"/>
    <col min="13573" max="13573" width="15.7109375" style="40" customWidth="1"/>
    <col min="13574" max="13574" width="29.140625" style="40" customWidth="1"/>
    <col min="13575" max="13824" width="9" style="40"/>
    <col min="13825" max="13825" width="38.28515625" style="40" customWidth="1"/>
    <col min="13826" max="13828" width="14.85546875" style="40" customWidth="1"/>
    <col min="13829" max="13829" width="15.7109375" style="40" customWidth="1"/>
    <col min="13830" max="13830" width="29.140625" style="40" customWidth="1"/>
    <col min="13831" max="14080" width="9" style="40"/>
    <col min="14081" max="14081" width="38.28515625" style="40" customWidth="1"/>
    <col min="14082" max="14084" width="14.85546875" style="40" customWidth="1"/>
    <col min="14085" max="14085" width="15.7109375" style="40" customWidth="1"/>
    <col min="14086" max="14086" width="29.140625" style="40" customWidth="1"/>
    <col min="14087" max="14336" width="9" style="40"/>
    <col min="14337" max="14337" width="38.28515625" style="40" customWidth="1"/>
    <col min="14338" max="14340" width="14.85546875" style="40" customWidth="1"/>
    <col min="14341" max="14341" width="15.7109375" style="40" customWidth="1"/>
    <col min="14342" max="14342" width="29.140625" style="40" customWidth="1"/>
    <col min="14343" max="14592" width="9" style="40"/>
    <col min="14593" max="14593" width="38.28515625" style="40" customWidth="1"/>
    <col min="14594" max="14596" width="14.85546875" style="40" customWidth="1"/>
    <col min="14597" max="14597" width="15.7109375" style="40" customWidth="1"/>
    <col min="14598" max="14598" width="29.140625" style="40" customWidth="1"/>
    <col min="14599" max="14848" width="9" style="40"/>
    <col min="14849" max="14849" width="38.28515625" style="40" customWidth="1"/>
    <col min="14850" max="14852" width="14.85546875" style="40" customWidth="1"/>
    <col min="14853" max="14853" width="15.7109375" style="40" customWidth="1"/>
    <col min="14854" max="14854" width="29.140625" style="40" customWidth="1"/>
    <col min="14855" max="15104" width="9" style="40"/>
    <col min="15105" max="15105" width="38.28515625" style="40" customWidth="1"/>
    <col min="15106" max="15108" width="14.85546875" style="40" customWidth="1"/>
    <col min="15109" max="15109" width="15.7109375" style="40" customWidth="1"/>
    <col min="15110" max="15110" width="29.140625" style="40" customWidth="1"/>
    <col min="15111" max="15360" width="9" style="40"/>
    <col min="15361" max="15361" width="38.28515625" style="40" customWidth="1"/>
    <col min="15362" max="15364" width="14.85546875" style="40" customWidth="1"/>
    <col min="15365" max="15365" width="15.7109375" style="40" customWidth="1"/>
    <col min="15366" max="15366" width="29.140625" style="40" customWidth="1"/>
    <col min="15367" max="15616" width="9" style="40"/>
    <col min="15617" max="15617" width="38.28515625" style="40" customWidth="1"/>
    <col min="15618" max="15620" width="14.85546875" style="40" customWidth="1"/>
    <col min="15621" max="15621" width="15.7109375" style="40" customWidth="1"/>
    <col min="15622" max="15622" width="29.140625" style="40" customWidth="1"/>
    <col min="15623" max="15872" width="9" style="40"/>
    <col min="15873" max="15873" width="38.28515625" style="40" customWidth="1"/>
    <col min="15874" max="15876" width="14.85546875" style="40" customWidth="1"/>
    <col min="15877" max="15877" width="15.7109375" style="40" customWidth="1"/>
    <col min="15878" max="15878" width="29.140625" style="40" customWidth="1"/>
    <col min="15879" max="16128" width="9" style="40"/>
    <col min="16129" max="16129" width="38.28515625" style="40" customWidth="1"/>
    <col min="16130" max="16132" width="14.85546875" style="40" customWidth="1"/>
    <col min="16133" max="16133" width="15.7109375" style="40" customWidth="1"/>
    <col min="16134" max="16134" width="29.140625" style="40" customWidth="1"/>
    <col min="16135" max="16384" width="9" style="40"/>
  </cols>
  <sheetData>
    <row r="1" spans="1:9" x14ac:dyDescent="0.2">
      <c r="F1" s="117"/>
    </row>
    <row r="2" spans="1:9" x14ac:dyDescent="0.2">
      <c r="F2" s="117"/>
    </row>
    <row r="3" spans="1:9" x14ac:dyDescent="0.2">
      <c r="F3" s="117"/>
    </row>
    <row r="4" spans="1:9" x14ac:dyDescent="0.2">
      <c r="F4" s="117"/>
    </row>
    <row r="5" spans="1:9" ht="12.75" customHeight="1" x14ac:dyDescent="0.2">
      <c r="A5" s="173" t="s">
        <v>180</v>
      </c>
      <c r="B5" s="173"/>
      <c r="C5" s="173"/>
      <c r="D5" s="173"/>
      <c r="E5" s="173"/>
      <c r="F5" s="173"/>
    </row>
    <row r="6" spans="1:9" s="41" customFormat="1" ht="15.75" customHeight="1" x14ac:dyDescent="0.2">
      <c r="A6" s="173"/>
      <c r="B6" s="173"/>
      <c r="C6" s="173"/>
      <c r="D6" s="173"/>
      <c r="E6" s="173"/>
      <c r="F6" s="173"/>
    </row>
    <row r="7" spans="1:9" s="41" customFormat="1" ht="12.75" customHeight="1" x14ac:dyDescent="0.2">
      <c r="A7" s="174"/>
      <c r="B7" s="174"/>
      <c r="C7" s="174"/>
      <c r="D7" s="174"/>
      <c r="E7" s="174"/>
      <c r="F7" s="174"/>
    </row>
    <row r="8" spans="1:9" ht="63" x14ac:dyDescent="0.2">
      <c r="A8" s="127" t="s">
        <v>144</v>
      </c>
      <c r="B8" s="128" t="s">
        <v>149</v>
      </c>
      <c r="C8" s="128" t="s">
        <v>150</v>
      </c>
      <c r="D8" s="128" t="s">
        <v>151</v>
      </c>
      <c r="E8" s="129" t="s">
        <v>152</v>
      </c>
      <c r="F8" s="130" t="s">
        <v>179</v>
      </c>
    </row>
    <row r="9" spans="1:9" s="42" customFormat="1" ht="15" x14ac:dyDescent="0.2">
      <c r="A9" s="62" t="s">
        <v>2</v>
      </c>
      <c r="B9" s="63" t="s">
        <v>173</v>
      </c>
      <c r="C9" s="63" t="s">
        <v>173</v>
      </c>
      <c r="D9" s="63" t="s">
        <v>173</v>
      </c>
      <c r="E9" s="63" t="s">
        <v>173</v>
      </c>
      <c r="F9" s="64" t="s">
        <v>173</v>
      </c>
    </row>
    <row r="10" spans="1:9" s="42" customFormat="1" ht="15" x14ac:dyDescent="0.2">
      <c r="A10" s="62" t="s">
        <v>3</v>
      </c>
      <c r="B10" s="63" t="s">
        <v>173</v>
      </c>
      <c r="C10" s="63" t="s">
        <v>173</v>
      </c>
      <c r="D10" s="63" t="s">
        <v>173</v>
      </c>
      <c r="E10" s="63" t="s">
        <v>173</v>
      </c>
      <c r="F10" s="64" t="s">
        <v>173</v>
      </c>
    </row>
    <row r="11" spans="1:9" s="42" customFormat="1" ht="15.75" x14ac:dyDescent="0.25">
      <c r="A11" s="62" t="s">
        <v>4</v>
      </c>
      <c r="B11" s="63" t="s">
        <v>173</v>
      </c>
      <c r="C11" s="63" t="s">
        <v>174</v>
      </c>
      <c r="D11" s="63" t="s">
        <v>173</v>
      </c>
      <c r="E11" s="63" t="s">
        <v>173</v>
      </c>
      <c r="F11" s="64" t="s">
        <v>174</v>
      </c>
    </row>
    <row r="12" spans="1:9" s="42" customFormat="1" ht="15" x14ac:dyDescent="0.2">
      <c r="A12" s="62" t="s">
        <v>5</v>
      </c>
      <c r="B12" s="63" t="s">
        <v>173</v>
      </c>
      <c r="C12" s="63" t="s">
        <v>173</v>
      </c>
      <c r="D12" s="63" t="s">
        <v>173</v>
      </c>
      <c r="E12" s="63" t="s">
        <v>173</v>
      </c>
      <c r="F12" s="64" t="s">
        <v>173</v>
      </c>
    </row>
    <row r="13" spans="1:9" s="42" customFormat="1" ht="15" x14ac:dyDescent="0.2">
      <c r="A13" s="62" t="s">
        <v>6</v>
      </c>
      <c r="B13" s="63" t="s">
        <v>173</v>
      </c>
      <c r="C13" s="63" t="s">
        <v>175</v>
      </c>
      <c r="D13" s="63" t="s">
        <v>173</v>
      </c>
      <c r="E13" s="63" t="s">
        <v>173</v>
      </c>
      <c r="F13" s="64" t="s">
        <v>173</v>
      </c>
      <c r="I13" s="43"/>
    </row>
    <row r="14" spans="1:9" s="42" customFormat="1" ht="15" x14ac:dyDescent="0.2">
      <c r="A14" s="62" t="s">
        <v>7</v>
      </c>
      <c r="B14" s="63" t="s">
        <v>173</v>
      </c>
      <c r="C14" s="63" t="s">
        <v>173</v>
      </c>
      <c r="D14" s="63" t="s">
        <v>173</v>
      </c>
      <c r="E14" s="63" t="s">
        <v>173</v>
      </c>
      <c r="F14" s="64" t="s">
        <v>173</v>
      </c>
    </row>
    <row r="15" spans="1:9" s="42" customFormat="1" ht="15" x14ac:dyDescent="0.2">
      <c r="A15" s="62" t="s">
        <v>8</v>
      </c>
      <c r="B15" s="63" t="s">
        <v>173</v>
      </c>
      <c r="C15" s="63" t="s">
        <v>173</v>
      </c>
      <c r="D15" s="63" t="s">
        <v>173</v>
      </c>
      <c r="E15" s="63" t="s">
        <v>173</v>
      </c>
      <c r="F15" s="64" t="s">
        <v>173</v>
      </c>
    </row>
    <row r="16" spans="1:9" s="42" customFormat="1" ht="15" x14ac:dyDescent="0.2">
      <c r="A16" s="62" t="s">
        <v>9</v>
      </c>
      <c r="B16" s="63" t="s">
        <v>173</v>
      </c>
      <c r="C16" s="63" t="s">
        <v>173</v>
      </c>
      <c r="D16" s="63" t="s">
        <v>173</v>
      </c>
      <c r="E16" s="63" t="s">
        <v>173</v>
      </c>
      <c r="F16" s="64" t="s">
        <v>173</v>
      </c>
    </row>
    <row r="17" spans="1:6" s="42" customFormat="1" ht="15" x14ac:dyDescent="0.2">
      <c r="A17" s="62" t="s">
        <v>10</v>
      </c>
      <c r="B17" s="63" t="s">
        <v>173</v>
      </c>
      <c r="C17" s="63" t="s">
        <v>173</v>
      </c>
      <c r="D17" s="63" t="s">
        <v>173</v>
      </c>
      <c r="E17" s="63" t="s">
        <v>173</v>
      </c>
      <c r="F17" s="64" t="s">
        <v>173</v>
      </c>
    </row>
    <row r="18" spans="1:6" s="42" customFormat="1" ht="15" x14ac:dyDescent="0.2">
      <c r="A18" s="62" t="s">
        <v>11</v>
      </c>
      <c r="B18" s="63" t="s">
        <v>173</v>
      </c>
      <c r="C18" s="63" t="s">
        <v>173</v>
      </c>
      <c r="D18" s="63" t="s">
        <v>173</v>
      </c>
      <c r="E18" s="63" t="s">
        <v>173</v>
      </c>
      <c r="F18" s="64" t="s">
        <v>173</v>
      </c>
    </row>
    <row r="19" spans="1:6" s="42" customFormat="1" ht="15" x14ac:dyDescent="0.2">
      <c r="A19" s="62" t="s">
        <v>12</v>
      </c>
      <c r="B19" s="63" t="s">
        <v>173</v>
      </c>
      <c r="C19" s="63" t="s">
        <v>173</v>
      </c>
      <c r="D19" s="63" t="s">
        <v>173</v>
      </c>
      <c r="E19" s="63" t="s">
        <v>175</v>
      </c>
      <c r="F19" s="64" t="s">
        <v>173</v>
      </c>
    </row>
    <row r="20" spans="1:6" s="42" customFormat="1" ht="15" x14ac:dyDescent="0.2">
      <c r="A20" s="62" t="s">
        <v>13</v>
      </c>
      <c r="B20" s="63" t="s">
        <v>173</v>
      </c>
      <c r="C20" s="63" t="s">
        <v>173</v>
      </c>
      <c r="D20" s="63" t="s">
        <v>173</v>
      </c>
      <c r="E20" s="63" t="s">
        <v>173</v>
      </c>
      <c r="F20" s="64" t="s">
        <v>173</v>
      </c>
    </row>
    <row r="21" spans="1:6" s="42" customFormat="1" ht="15" x14ac:dyDescent="0.2">
      <c r="A21" s="62" t="s">
        <v>14</v>
      </c>
      <c r="B21" s="63" t="s">
        <v>173</v>
      </c>
      <c r="C21" s="63" t="s">
        <v>173</v>
      </c>
      <c r="D21" s="63" t="s">
        <v>173</v>
      </c>
      <c r="E21" s="63" t="s">
        <v>173</v>
      </c>
      <c r="F21" s="64" t="s">
        <v>173</v>
      </c>
    </row>
    <row r="22" spans="1:6" s="42" customFormat="1" ht="15" x14ac:dyDescent="0.2">
      <c r="A22" s="62" t="s">
        <v>15</v>
      </c>
      <c r="B22" s="63" t="s">
        <v>173</v>
      </c>
      <c r="C22" s="63" t="s">
        <v>173</v>
      </c>
      <c r="D22" s="63" t="s">
        <v>173</v>
      </c>
      <c r="E22" s="63" t="s">
        <v>173</v>
      </c>
      <c r="F22" s="64" t="s">
        <v>173</v>
      </c>
    </row>
    <row r="23" spans="1:6" s="42" customFormat="1" ht="15" x14ac:dyDescent="0.2">
      <c r="A23" s="62" t="s">
        <v>16</v>
      </c>
      <c r="B23" s="63" t="s">
        <v>173</v>
      </c>
      <c r="C23" s="63" t="s">
        <v>173</v>
      </c>
      <c r="D23" s="63" t="s">
        <v>173</v>
      </c>
      <c r="E23" s="63" t="s">
        <v>173</v>
      </c>
      <c r="F23" s="64" t="s">
        <v>173</v>
      </c>
    </row>
    <row r="24" spans="1:6" s="42" customFormat="1" ht="15" x14ac:dyDescent="0.2">
      <c r="A24" s="62" t="s">
        <v>17</v>
      </c>
      <c r="B24" s="63" t="s">
        <v>173</v>
      </c>
      <c r="C24" s="63" t="s">
        <v>173</v>
      </c>
      <c r="D24" s="63" t="s">
        <v>173</v>
      </c>
      <c r="E24" s="63" t="s">
        <v>173</v>
      </c>
      <c r="F24" s="64" t="s">
        <v>173</v>
      </c>
    </row>
    <row r="25" spans="1:6" s="42" customFormat="1" ht="15" x14ac:dyDescent="0.2">
      <c r="A25" s="62" t="s">
        <v>18</v>
      </c>
      <c r="B25" s="63" t="s">
        <v>173</v>
      </c>
      <c r="C25" s="63" t="s">
        <v>173</v>
      </c>
      <c r="D25" s="63" t="s">
        <v>173</v>
      </c>
      <c r="E25" s="63" t="s">
        <v>173</v>
      </c>
      <c r="F25" s="64" t="s">
        <v>173</v>
      </c>
    </row>
    <row r="26" spans="1:6" s="42" customFormat="1" ht="15" x14ac:dyDescent="0.2">
      <c r="A26" s="62" t="s">
        <v>19</v>
      </c>
      <c r="B26" s="63" t="s">
        <v>173</v>
      </c>
      <c r="C26" s="63" t="s">
        <v>173</v>
      </c>
      <c r="D26" s="63" t="s">
        <v>173</v>
      </c>
      <c r="E26" s="63" t="s">
        <v>173</v>
      </c>
      <c r="F26" s="64" t="s">
        <v>173</v>
      </c>
    </row>
    <row r="27" spans="1:6" s="42" customFormat="1" ht="15" x14ac:dyDescent="0.2">
      <c r="A27" s="62" t="s">
        <v>20</v>
      </c>
      <c r="B27" s="63" t="s">
        <v>173</v>
      </c>
      <c r="C27" s="63" t="s">
        <v>173</v>
      </c>
      <c r="D27" s="63" t="s">
        <v>173</v>
      </c>
      <c r="E27" s="63" t="s">
        <v>173</v>
      </c>
      <c r="F27" s="64" t="s">
        <v>173</v>
      </c>
    </row>
    <row r="28" spans="1:6" s="42" customFormat="1" ht="15" x14ac:dyDescent="0.2">
      <c r="A28" s="62" t="s">
        <v>21</v>
      </c>
      <c r="B28" s="63" t="s">
        <v>173</v>
      </c>
      <c r="C28" s="63" t="s">
        <v>173</v>
      </c>
      <c r="D28" s="63" t="s">
        <v>173</v>
      </c>
      <c r="E28" s="63" t="s">
        <v>173</v>
      </c>
      <c r="F28" s="64" t="s">
        <v>173</v>
      </c>
    </row>
    <row r="29" spans="1:6" s="42" customFormat="1" ht="15.75" x14ac:dyDescent="0.25">
      <c r="A29" s="62" t="s">
        <v>22</v>
      </c>
      <c r="B29" s="63" t="s">
        <v>173</v>
      </c>
      <c r="C29" s="63" t="s">
        <v>174</v>
      </c>
      <c r="D29" s="63" t="s">
        <v>173</v>
      </c>
      <c r="E29" s="63" t="s">
        <v>173</v>
      </c>
      <c r="F29" s="64" t="s">
        <v>174</v>
      </c>
    </row>
    <row r="30" spans="1:6" s="42" customFormat="1" ht="15" x14ac:dyDescent="0.2">
      <c r="A30" s="62" t="s">
        <v>23</v>
      </c>
      <c r="B30" s="63" t="s">
        <v>173</v>
      </c>
      <c r="C30" s="63" t="s">
        <v>173</v>
      </c>
      <c r="D30" s="63" t="s">
        <v>173</v>
      </c>
      <c r="E30" s="63" t="s">
        <v>173</v>
      </c>
      <c r="F30" s="64" t="s">
        <v>173</v>
      </c>
    </row>
    <row r="31" spans="1:6" s="42" customFormat="1" ht="15" x14ac:dyDescent="0.2">
      <c r="A31" s="62" t="s">
        <v>24</v>
      </c>
      <c r="B31" s="63" t="s">
        <v>173</v>
      </c>
      <c r="C31" s="63" t="s">
        <v>173</v>
      </c>
      <c r="D31" s="63" t="s">
        <v>173</v>
      </c>
      <c r="E31" s="63" t="s">
        <v>173</v>
      </c>
      <c r="F31" s="64" t="s">
        <v>173</v>
      </c>
    </row>
    <row r="32" spans="1:6" s="42" customFormat="1" ht="15" x14ac:dyDescent="0.2">
      <c r="A32" s="62" t="s">
        <v>25</v>
      </c>
      <c r="B32" s="63" t="s">
        <v>173</v>
      </c>
      <c r="C32" s="63" t="s">
        <v>173</v>
      </c>
      <c r="D32" s="63" t="s">
        <v>173</v>
      </c>
      <c r="E32" s="63" t="s">
        <v>173</v>
      </c>
      <c r="F32" s="64" t="s">
        <v>173</v>
      </c>
    </row>
    <row r="33" spans="1:6" s="42" customFormat="1" ht="15" x14ac:dyDescent="0.2">
      <c r="A33" s="62" t="s">
        <v>26</v>
      </c>
      <c r="B33" s="63" t="s">
        <v>173</v>
      </c>
      <c r="C33" s="63" t="s">
        <v>173</v>
      </c>
      <c r="D33" s="63" t="s">
        <v>173</v>
      </c>
      <c r="E33" s="63" t="s">
        <v>173</v>
      </c>
      <c r="F33" s="64" t="s">
        <v>173</v>
      </c>
    </row>
    <row r="34" spans="1:6" s="42" customFormat="1" ht="15" x14ac:dyDescent="0.2">
      <c r="A34" s="62" t="s">
        <v>27</v>
      </c>
      <c r="B34" s="63" t="s">
        <v>173</v>
      </c>
      <c r="C34" s="63" t="s">
        <v>173</v>
      </c>
      <c r="D34" s="63" t="s">
        <v>173</v>
      </c>
      <c r="E34" s="63" t="s">
        <v>173</v>
      </c>
      <c r="F34" s="64" t="s">
        <v>173</v>
      </c>
    </row>
    <row r="35" spans="1:6" s="42" customFormat="1" ht="15" x14ac:dyDescent="0.2">
      <c r="A35" s="62" t="s">
        <v>28</v>
      </c>
      <c r="B35" s="63" t="s">
        <v>173</v>
      </c>
      <c r="C35" s="63" t="s">
        <v>173</v>
      </c>
      <c r="D35" s="63" t="s">
        <v>173</v>
      </c>
      <c r="E35" s="63" t="s">
        <v>173</v>
      </c>
      <c r="F35" s="64" t="s">
        <v>173</v>
      </c>
    </row>
    <row r="36" spans="1:6" s="42" customFormat="1" ht="15.75" x14ac:dyDescent="0.25">
      <c r="A36" s="62" t="s">
        <v>29</v>
      </c>
      <c r="B36" s="63" t="s">
        <v>173</v>
      </c>
      <c r="C36" s="63" t="s">
        <v>174</v>
      </c>
      <c r="D36" s="63" t="s">
        <v>173</v>
      </c>
      <c r="E36" s="63" t="s">
        <v>173</v>
      </c>
      <c r="F36" s="64" t="s">
        <v>174</v>
      </c>
    </row>
    <row r="37" spans="1:6" s="42" customFormat="1" ht="15" x14ac:dyDescent="0.2">
      <c r="A37" s="62" t="s">
        <v>30</v>
      </c>
      <c r="B37" s="63" t="s">
        <v>173</v>
      </c>
      <c r="C37" s="63" t="s">
        <v>173</v>
      </c>
      <c r="D37" s="63" t="s">
        <v>173</v>
      </c>
      <c r="E37" s="63" t="s">
        <v>173</v>
      </c>
      <c r="F37" s="64" t="s">
        <v>173</v>
      </c>
    </row>
    <row r="38" spans="1:6" s="42" customFormat="1" ht="15" x14ac:dyDescent="0.2">
      <c r="A38" s="62" t="s">
        <v>31</v>
      </c>
      <c r="B38" s="63" t="s">
        <v>173</v>
      </c>
      <c r="C38" s="63" t="s">
        <v>173</v>
      </c>
      <c r="D38" s="63" t="s">
        <v>173</v>
      </c>
      <c r="E38" s="63" t="s">
        <v>173</v>
      </c>
      <c r="F38" s="64" t="s">
        <v>173</v>
      </c>
    </row>
    <row r="39" spans="1:6" s="42" customFormat="1" ht="15" x14ac:dyDescent="0.2">
      <c r="A39" s="62" t="s">
        <v>32</v>
      </c>
      <c r="B39" s="63" t="s">
        <v>173</v>
      </c>
      <c r="C39" s="63" t="s">
        <v>173</v>
      </c>
      <c r="D39" s="63" t="s">
        <v>173</v>
      </c>
      <c r="E39" s="63" t="s">
        <v>173</v>
      </c>
      <c r="F39" s="64" t="s">
        <v>173</v>
      </c>
    </row>
    <row r="40" spans="1:6" s="42" customFormat="1" ht="15" x14ac:dyDescent="0.2">
      <c r="A40" s="62" t="s">
        <v>33</v>
      </c>
      <c r="B40" s="63" t="s">
        <v>173</v>
      </c>
      <c r="C40" s="63" t="s">
        <v>175</v>
      </c>
      <c r="D40" s="63" t="s">
        <v>175</v>
      </c>
      <c r="E40" s="63" t="s">
        <v>173</v>
      </c>
      <c r="F40" s="64" t="s">
        <v>173</v>
      </c>
    </row>
    <row r="41" spans="1:6" s="42" customFormat="1" ht="15.75" x14ac:dyDescent="0.25">
      <c r="A41" s="62" t="s">
        <v>34</v>
      </c>
      <c r="B41" s="63" t="s">
        <v>174</v>
      </c>
      <c r="C41" s="63" t="s">
        <v>174</v>
      </c>
      <c r="D41" s="63" t="s">
        <v>175</v>
      </c>
      <c r="E41" s="63" t="s">
        <v>174</v>
      </c>
      <c r="F41" s="64" t="s">
        <v>174</v>
      </c>
    </row>
    <row r="42" spans="1:6" s="42" customFormat="1" ht="15.75" x14ac:dyDescent="0.25">
      <c r="A42" s="62" t="s">
        <v>35</v>
      </c>
      <c r="B42" s="63" t="s">
        <v>174</v>
      </c>
      <c r="C42" s="63" t="s">
        <v>173</v>
      </c>
      <c r="D42" s="63" t="s">
        <v>173</v>
      </c>
      <c r="E42" s="63" t="s">
        <v>173</v>
      </c>
      <c r="F42" s="64" t="s">
        <v>174</v>
      </c>
    </row>
    <row r="43" spans="1:6" s="42" customFormat="1" ht="15" x14ac:dyDescent="0.2">
      <c r="A43" s="62" t="s">
        <v>36</v>
      </c>
      <c r="B43" s="63" t="s">
        <v>173</v>
      </c>
      <c r="C43" s="63" t="s">
        <v>173</v>
      </c>
      <c r="D43" s="63" t="s">
        <v>176</v>
      </c>
      <c r="E43" s="63" t="s">
        <v>177</v>
      </c>
      <c r="F43" s="64" t="s">
        <v>173</v>
      </c>
    </row>
    <row r="44" spans="1:6" s="42" customFormat="1" ht="15.75" x14ac:dyDescent="0.25">
      <c r="A44" s="62" t="s">
        <v>37</v>
      </c>
      <c r="B44" s="63" t="s">
        <v>174</v>
      </c>
      <c r="C44" s="63" t="s">
        <v>173</v>
      </c>
      <c r="D44" s="63" t="s">
        <v>173</v>
      </c>
      <c r="E44" s="63" t="s">
        <v>174</v>
      </c>
      <c r="F44" s="64" t="s">
        <v>174</v>
      </c>
    </row>
    <row r="45" spans="1:6" s="42" customFormat="1" ht="15" x14ac:dyDescent="0.2">
      <c r="A45" s="62" t="s">
        <v>38</v>
      </c>
      <c r="B45" s="63" t="s">
        <v>175</v>
      </c>
      <c r="C45" s="63" t="s">
        <v>173</v>
      </c>
      <c r="D45" s="63" t="s">
        <v>173</v>
      </c>
      <c r="E45" s="63" t="s">
        <v>173</v>
      </c>
      <c r="F45" s="64" t="s">
        <v>173</v>
      </c>
    </row>
    <row r="46" spans="1:6" s="42" customFormat="1" ht="15" x14ac:dyDescent="0.2">
      <c r="A46" s="62" t="s">
        <v>39</v>
      </c>
      <c r="B46" s="63" t="s">
        <v>173</v>
      </c>
      <c r="C46" s="63" t="s">
        <v>173</v>
      </c>
      <c r="D46" s="63" t="s">
        <v>173</v>
      </c>
      <c r="E46" s="63" t="s">
        <v>173</v>
      </c>
      <c r="F46" s="64" t="s">
        <v>173</v>
      </c>
    </row>
    <row r="47" spans="1:6" s="42" customFormat="1" ht="15" x14ac:dyDescent="0.2">
      <c r="A47" s="62" t="s">
        <v>40</v>
      </c>
      <c r="B47" s="63" t="s">
        <v>175</v>
      </c>
      <c r="C47" s="63" t="s">
        <v>175</v>
      </c>
      <c r="D47" s="63" t="s">
        <v>173</v>
      </c>
      <c r="E47" s="63" t="s">
        <v>173</v>
      </c>
      <c r="F47" s="64" t="s">
        <v>173</v>
      </c>
    </row>
    <row r="48" spans="1:6" s="42" customFormat="1" ht="15" x14ac:dyDescent="0.2">
      <c r="A48" s="62" t="s">
        <v>41</v>
      </c>
      <c r="B48" s="63" t="s">
        <v>173</v>
      </c>
      <c r="C48" s="63" t="s">
        <v>175</v>
      </c>
      <c r="D48" s="63" t="s">
        <v>173</v>
      </c>
      <c r="E48" s="63" t="s">
        <v>173</v>
      </c>
      <c r="F48" s="64" t="s">
        <v>173</v>
      </c>
    </row>
    <row r="49" spans="1:10" s="42" customFormat="1" ht="15" x14ac:dyDescent="0.2">
      <c r="A49" s="62" t="s">
        <v>42</v>
      </c>
      <c r="B49" s="63" t="s">
        <v>175</v>
      </c>
      <c r="C49" s="63" t="s">
        <v>175</v>
      </c>
      <c r="D49" s="63" t="s">
        <v>175</v>
      </c>
      <c r="E49" s="63" t="s">
        <v>175</v>
      </c>
      <c r="F49" s="64" t="s">
        <v>173</v>
      </c>
    </row>
    <row r="50" spans="1:10" s="42" customFormat="1" ht="15" x14ac:dyDescent="0.2">
      <c r="A50" s="62" t="s">
        <v>43</v>
      </c>
      <c r="B50" s="63" t="s">
        <v>175</v>
      </c>
      <c r="C50" s="63" t="s">
        <v>175</v>
      </c>
      <c r="D50" s="63" t="s">
        <v>175</v>
      </c>
      <c r="E50" s="63" t="s">
        <v>175</v>
      </c>
      <c r="F50" s="64" t="s">
        <v>173</v>
      </c>
    </row>
    <row r="51" spans="1:10" s="42" customFormat="1" ht="15" x14ac:dyDescent="0.2">
      <c r="A51" s="65" t="s">
        <v>93</v>
      </c>
      <c r="B51" s="63" t="s">
        <v>173</v>
      </c>
      <c r="C51" s="63" t="s">
        <v>173</v>
      </c>
      <c r="D51" s="63" t="s">
        <v>173</v>
      </c>
      <c r="E51" s="63" t="s">
        <v>173</v>
      </c>
      <c r="F51" s="64" t="s">
        <v>173</v>
      </c>
    </row>
    <row r="52" spans="1:10" s="42" customFormat="1" ht="15" x14ac:dyDescent="0.2">
      <c r="A52" s="62" t="s">
        <v>44</v>
      </c>
      <c r="B52" s="63" t="s">
        <v>173</v>
      </c>
      <c r="C52" s="63" t="s">
        <v>173</v>
      </c>
      <c r="D52" s="63" t="s">
        <v>173</v>
      </c>
      <c r="E52" s="63" t="s">
        <v>173</v>
      </c>
      <c r="F52" s="64" t="s">
        <v>173</v>
      </c>
    </row>
    <row r="53" spans="1:10" s="42" customFormat="1" ht="15" x14ac:dyDescent="0.2">
      <c r="A53" s="62" t="s">
        <v>45</v>
      </c>
      <c r="B53" s="63" t="s">
        <v>175</v>
      </c>
      <c r="C53" s="63" t="s">
        <v>175</v>
      </c>
      <c r="D53" s="63" t="s">
        <v>175</v>
      </c>
      <c r="E53" s="63" t="s">
        <v>175</v>
      </c>
      <c r="F53" s="64" t="s">
        <v>173</v>
      </c>
    </row>
    <row r="54" spans="1:10" s="42" customFormat="1" ht="15" x14ac:dyDescent="0.2">
      <c r="A54" s="62" t="s">
        <v>46</v>
      </c>
      <c r="B54" s="63" t="s">
        <v>175</v>
      </c>
      <c r="C54" s="63" t="s">
        <v>175</v>
      </c>
      <c r="D54" s="63" t="s">
        <v>175</v>
      </c>
      <c r="E54" s="63" t="s">
        <v>175</v>
      </c>
      <c r="F54" s="64" t="s">
        <v>173</v>
      </c>
    </row>
    <row r="55" spans="1:10" s="42" customFormat="1" ht="15" x14ac:dyDescent="0.2">
      <c r="A55" s="62" t="s">
        <v>47</v>
      </c>
      <c r="B55" s="63" t="s">
        <v>175</v>
      </c>
      <c r="C55" s="63" t="s">
        <v>175</v>
      </c>
      <c r="D55" s="63" t="s">
        <v>173</v>
      </c>
      <c r="E55" s="63" t="s">
        <v>173</v>
      </c>
      <c r="F55" s="64" t="s">
        <v>173</v>
      </c>
    </row>
    <row r="56" spans="1:10" s="42" customFormat="1" ht="15" x14ac:dyDescent="0.2">
      <c r="A56" s="62" t="s">
        <v>48</v>
      </c>
      <c r="B56" s="63" t="s">
        <v>173</v>
      </c>
      <c r="C56" s="63" t="s">
        <v>175</v>
      </c>
      <c r="D56" s="63" t="s">
        <v>173</v>
      </c>
      <c r="E56" s="63" t="s">
        <v>173</v>
      </c>
      <c r="F56" s="64" t="s">
        <v>173</v>
      </c>
    </row>
    <row r="57" spans="1:10" s="42" customFormat="1" ht="15" x14ac:dyDescent="0.2">
      <c r="A57" s="62" t="s">
        <v>49</v>
      </c>
      <c r="B57" s="63" t="s">
        <v>173</v>
      </c>
      <c r="C57" s="63" t="s">
        <v>175</v>
      </c>
      <c r="D57" s="63" t="s">
        <v>175</v>
      </c>
      <c r="E57" s="63" t="s">
        <v>175</v>
      </c>
      <c r="F57" s="64" t="s">
        <v>173</v>
      </c>
    </row>
    <row r="58" spans="1:10" s="43" customFormat="1" ht="15" x14ac:dyDescent="0.2">
      <c r="A58" s="62" t="s">
        <v>50</v>
      </c>
      <c r="B58" s="63" t="s">
        <v>173</v>
      </c>
      <c r="C58" s="63" t="s">
        <v>173</v>
      </c>
      <c r="D58" s="63" t="s">
        <v>173</v>
      </c>
      <c r="E58" s="63" t="s">
        <v>173</v>
      </c>
      <c r="F58" s="64" t="s">
        <v>173</v>
      </c>
      <c r="J58" s="42"/>
    </row>
    <row r="59" spans="1:10" s="42" customFormat="1" ht="15" x14ac:dyDescent="0.2">
      <c r="A59" s="62" t="s">
        <v>51</v>
      </c>
      <c r="B59" s="63" t="s">
        <v>173</v>
      </c>
      <c r="C59" s="63" t="s">
        <v>173</v>
      </c>
      <c r="D59" s="63" t="s">
        <v>173</v>
      </c>
      <c r="E59" s="63" t="s">
        <v>173</v>
      </c>
      <c r="F59" s="64" t="s">
        <v>173</v>
      </c>
    </row>
    <row r="60" spans="1:10" s="42" customFormat="1" ht="15" x14ac:dyDescent="0.2">
      <c r="A60" s="62" t="s">
        <v>52</v>
      </c>
      <c r="B60" s="63" t="s">
        <v>173</v>
      </c>
      <c r="C60" s="63" t="s">
        <v>173</v>
      </c>
      <c r="D60" s="63" t="s">
        <v>173</v>
      </c>
      <c r="E60" s="63" t="s">
        <v>173</v>
      </c>
      <c r="F60" s="64" t="s">
        <v>173</v>
      </c>
    </row>
    <row r="61" spans="1:10" s="42" customFormat="1" ht="15" x14ac:dyDescent="0.2">
      <c r="A61" s="62" t="s">
        <v>132</v>
      </c>
      <c r="B61" s="63" t="s">
        <v>173</v>
      </c>
      <c r="C61" s="63" t="s">
        <v>173</v>
      </c>
      <c r="D61" s="63" t="s">
        <v>173</v>
      </c>
      <c r="E61" s="63" t="s">
        <v>173</v>
      </c>
      <c r="F61" s="64" t="s">
        <v>173</v>
      </c>
    </row>
    <row r="62" spans="1:10" s="42" customFormat="1" ht="15" x14ac:dyDescent="0.2">
      <c r="A62" s="62" t="s">
        <v>53</v>
      </c>
      <c r="B62" s="63" t="s">
        <v>173</v>
      </c>
      <c r="C62" s="63" t="s">
        <v>173</v>
      </c>
      <c r="D62" s="63" t="s">
        <v>173</v>
      </c>
      <c r="E62" s="63" t="s">
        <v>173</v>
      </c>
      <c r="F62" s="64" t="s">
        <v>173</v>
      </c>
    </row>
    <row r="63" spans="1:10" s="42" customFormat="1" ht="15" x14ac:dyDescent="0.2">
      <c r="A63" s="62" t="s">
        <v>54</v>
      </c>
      <c r="B63" s="63" t="s">
        <v>173</v>
      </c>
      <c r="C63" s="63" t="s">
        <v>173</v>
      </c>
      <c r="D63" s="63" t="s">
        <v>173</v>
      </c>
      <c r="E63" s="63" t="s">
        <v>173</v>
      </c>
      <c r="F63" s="64" t="s">
        <v>173</v>
      </c>
    </row>
    <row r="64" spans="1:10" s="42" customFormat="1" ht="15" x14ac:dyDescent="0.2">
      <c r="A64" s="62" t="s">
        <v>55</v>
      </c>
      <c r="B64" s="63" t="s">
        <v>173</v>
      </c>
      <c r="C64" s="63" t="s">
        <v>173</v>
      </c>
      <c r="D64" s="63" t="s">
        <v>173</v>
      </c>
      <c r="E64" s="63" t="s">
        <v>173</v>
      </c>
      <c r="F64" s="64" t="s">
        <v>173</v>
      </c>
    </row>
    <row r="65" spans="1:10" s="42" customFormat="1" ht="15" x14ac:dyDescent="0.2">
      <c r="A65" s="62" t="s">
        <v>56</v>
      </c>
      <c r="B65" s="63" t="s">
        <v>173</v>
      </c>
      <c r="C65" s="63" t="s">
        <v>173</v>
      </c>
      <c r="D65" s="63" t="s">
        <v>173</v>
      </c>
      <c r="E65" s="63" t="s">
        <v>173</v>
      </c>
      <c r="F65" s="64" t="s">
        <v>173</v>
      </c>
    </row>
    <row r="66" spans="1:10" ht="15" x14ac:dyDescent="0.2">
      <c r="A66" s="62" t="s">
        <v>57</v>
      </c>
      <c r="B66" s="63" t="s">
        <v>173</v>
      </c>
      <c r="C66" s="63" t="s">
        <v>173</v>
      </c>
      <c r="D66" s="63" t="s">
        <v>173</v>
      </c>
      <c r="E66" s="63" t="s">
        <v>173</v>
      </c>
      <c r="F66" s="64" t="s">
        <v>173</v>
      </c>
      <c r="J66" s="42"/>
    </row>
    <row r="67" spans="1:10" ht="15" x14ac:dyDescent="0.2">
      <c r="A67" s="62" t="s">
        <v>58</v>
      </c>
      <c r="B67" s="63" t="s">
        <v>173</v>
      </c>
      <c r="C67" s="63" t="s">
        <v>173</v>
      </c>
      <c r="D67" s="63" t="s">
        <v>173</v>
      </c>
      <c r="E67" s="63" t="s">
        <v>173</v>
      </c>
      <c r="F67" s="64" t="s">
        <v>173</v>
      </c>
      <c r="J67" s="42"/>
    </row>
    <row r="68" spans="1:10" ht="15" x14ac:dyDescent="0.2">
      <c r="A68" s="62" t="s">
        <v>59</v>
      </c>
      <c r="B68" s="63" t="s">
        <v>173</v>
      </c>
      <c r="C68" s="63" t="s">
        <v>173</v>
      </c>
      <c r="D68" s="63" t="s">
        <v>173</v>
      </c>
      <c r="E68" s="63" t="s">
        <v>173</v>
      </c>
      <c r="F68" s="64" t="s">
        <v>173</v>
      </c>
      <c r="J68" s="42"/>
    </row>
    <row r="69" spans="1:10" ht="15" x14ac:dyDescent="0.2">
      <c r="A69" s="62" t="s">
        <v>60</v>
      </c>
      <c r="B69" s="63" t="s">
        <v>173</v>
      </c>
      <c r="C69" s="63" t="s">
        <v>173</v>
      </c>
      <c r="D69" s="63" t="s">
        <v>173</v>
      </c>
      <c r="E69" s="63" t="s">
        <v>173</v>
      </c>
      <c r="F69" s="64" t="s">
        <v>173</v>
      </c>
      <c r="J69" s="42"/>
    </row>
    <row r="70" spans="1:10" ht="15" x14ac:dyDescent="0.2">
      <c r="A70" s="62" t="s">
        <v>61</v>
      </c>
      <c r="B70" s="63" t="s">
        <v>173</v>
      </c>
      <c r="C70" s="63" t="s">
        <v>173</v>
      </c>
      <c r="D70" s="63" t="s">
        <v>173</v>
      </c>
      <c r="E70" s="63" t="s">
        <v>173</v>
      </c>
      <c r="F70" s="64" t="s">
        <v>173</v>
      </c>
      <c r="J70" s="42"/>
    </row>
    <row r="71" spans="1:10" ht="15" x14ac:dyDescent="0.2">
      <c r="A71" s="62" t="s">
        <v>62</v>
      </c>
      <c r="B71" s="63" t="s">
        <v>175</v>
      </c>
      <c r="C71" s="63" t="s">
        <v>175</v>
      </c>
      <c r="D71" s="63" t="s">
        <v>173</v>
      </c>
      <c r="E71" s="63" t="s">
        <v>175</v>
      </c>
      <c r="F71" s="64" t="s">
        <v>173</v>
      </c>
      <c r="J71" s="42"/>
    </row>
    <row r="72" spans="1:10" ht="15" x14ac:dyDescent="0.2">
      <c r="A72" s="62" t="s">
        <v>63</v>
      </c>
      <c r="B72" s="63" t="s">
        <v>173</v>
      </c>
      <c r="C72" s="63" t="s">
        <v>173</v>
      </c>
      <c r="D72" s="63" t="s">
        <v>173</v>
      </c>
      <c r="E72" s="63" t="s">
        <v>173</v>
      </c>
      <c r="F72" s="64" t="s">
        <v>173</v>
      </c>
      <c r="J72" s="42"/>
    </row>
    <row r="73" spans="1:10" ht="15" x14ac:dyDescent="0.2">
      <c r="A73" s="62" t="s">
        <v>64</v>
      </c>
      <c r="B73" s="63" t="s">
        <v>173</v>
      </c>
      <c r="C73" s="63" t="s">
        <v>173</v>
      </c>
      <c r="D73" s="63" t="s">
        <v>173</v>
      </c>
      <c r="E73" s="63" t="s">
        <v>173</v>
      </c>
      <c r="F73" s="64" t="s">
        <v>173</v>
      </c>
      <c r="J73" s="42"/>
    </row>
    <row r="74" spans="1:10" ht="15" x14ac:dyDescent="0.2">
      <c r="A74" s="62" t="s">
        <v>65</v>
      </c>
      <c r="B74" s="63" t="s">
        <v>173</v>
      </c>
      <c r="C74" s="63" t="s">
        <v>173</v>
      </c>
      <c r="D74" s="63" t="s">
        <v>173</v>
      </c>
      <c r="E74" s="63" t="s">
        <v>173</v>
      </c>
      <c r="F74" s="64" t="s">
        <v>173</v>
      </c>
      <c r="J74" s="42"/>
    </row>
    <row r="75" spans="1:10" ht="15" x14ac:dyDescent="0.2">
      <c r="A75" s="62" t="s">
        <v>66</v>
      </c>
      <c r="B75" s="63" t="s">
        <v>175</v>
      </c>
      <c r="C75" s="63" t="s">
        <v>173</v>
      </c>
      <c r="D75" s="63" t="s">
        <v>173</v>
      </c>
      <c r="E75" s="63" t="s">
        <v>173</v>
      </c>
      <c r="F75" s="64" t="s">
        <v>173</v>
      </c>
      <c r="J75" s="42"/>
    </row>
    <row r="76" spans="1:10" ht="15" x14ac:dyDescent="0.2">
      <c r="A76" s="62" t="s">
        <v>67</v>
      </c>
      <c r="B76" s="63" t="s">
        <v>173</v>
      </c>
      <c r="C76" s="63" t="s">
        <v>173</v>
      </c>
      <c r="D76" s="63" t="s">
        <v>173</v>
      </c>
      <c r="E76" s="63" t="s">
        <v>173</v>
      </c>
      <c r="F76" s="64" t="s">
        <v>173</v>
      </c>
      <c r="J76" s="42"/>
    </row>
    <row r="77" spans="1:10" ht="15" x14ac:dyDescent="0.2">
      <c r="A77" s="62" t="s">
        <v>68</v>
      </c>
      <c r="B77" s="63" t="s">
        <v>173</v>
      </c>
      <c r="C77" s="63" t="s">
        <v>173</v>
      </c>
      <c r="D77" s="63" t="s">
        <v>173</v>
      </c>
      <c r="E77" s="63" t="s">
        <v>173</v>
      </c>
      <c r="F77" s="64" t="s">
        <v>173</v>
      </c>
      <c r="J77" s="42"/>
    </row>
    <row r="78" spans="1:10" ht="15" x14ac:dyDescent="0.2">
      <c r="A78" s="62" t="s">
        <v>69</v>
      </c>
      <c r="B78" s="63" t="s">
        <v>173</v>
      </c>
      <c r="C78" s="63" t="s">
        <v>173</v>
      </c>
      <c r="D78" s="63" t="s">
        <v>173</v>
      </c>
      <c r="E78" s="63" t="s">
        <v>173</v>
      </c>
      <c r="F78" s="64" t="s">
        <v>173</v>
      </c>
      <c r="J78" s="42"/>
    </row>
    <row r="79" spans="1:10" ht="15" x14ac:dyDescent="0.2">
      <c r="A79" s="62" t="s">
        <v>70</v>
      </c>
      <c r="B79" s="63" t="s">
        <v>173</v>
      </c>
      <c r="C79" s="63" t="s">
        <v>173</v>
      </c>
      <c r="D79" s="63" t="s">
        <v>173</v>
      </c>
      <c r="E79" s="63" t="s">
        <v>173</v>
      </c>
      <c r="F79" s="64" t="s">
        <v>173</v>
      </c>
      <c r="J79" s="42"/>
    </row>
    <row r="80" spans="1:10" ht="15" x14ac:dyDescent="0.2">
      <c r="A80" s="62" t="s">
        <v>71</v>
      </c>
      <c r="B80" s="63" t="s">
        <v>173</v>
      </c>
      <c r="C80" s="63" t="s">
        <v>173</v>
      </c>
      <c r="D80" s="63" t="s">
        <v>173</v>
      </c>
      <c r="E80" s="63" t="s">
        <v>173</v>
      </c>
      <c r="F80" s="64" t="s">
        <v>173</v>
      </c>
      <c r="J80" s="42"/>
    </row>
    <row r="81" spans="1:10" ht="15" x14ac:dyDescent="0.2">
      <c r="A81" s="62" t="s">
        <v>72</v>
      </c>
      <c r="B81" s="63" t="s">
        <v>173</v>
      </c>
      <c r="C81" s="63" t="s">
        <v>173</v>
      </c>
      <c r="D81" s="63" t="s">
        <v>173</v>
      </c>
      <c r="E81" s="63" t="s">
        <v>173</v>
      </c>
      <c r="F81" s="64" t="s">
        <v>173</v>
      </c>
      <c r="J81" s="42"/>
    </row>
    <row r="82" spans="1:10" ht="15" x14ac:dyDescent="0.2">
      <c r="A82" s="62" t="s">
        <v>73</v>
      </c>
      <c r="B82" s="63" t="s">
        <v>173</v>
      </c>
      <c r="C82" s="63" t="s">
        <v>173</v>
      </c>
      <c r="D82" s="63" t="s">
        <v>173</v>
      </c>
      <c r="E82" s="63" t="s">
        <v>173</v>
      </c>
      <c r="F82" s="64" t="s">
        <v>173</v>
      </c>
      <c r="J82" s="42"/>
    </row>
    <row r="83" spans="1:10" ht="15" x14ac:dyDescent="0.2">
      <c r="A83" s="62" t="s">
        <v>74</v>
      </c>
      <c r="B83" s="63" t="s">
        <v>173</v>
      </c>
      <c r="C83" s="63" t="s">
        <v>173</v>
      </c>
      <c r="D83" s="63" t="s">
        <v>173</v>
      </c>
      <c r="E83" s="63" t="s">
        <v>173</v>
      </c>
      <c r="F83" s="64" t="s">
        <v>173</v>
      </c>
      <c r="J83" s="42"/>
    </row>
    <row r="84" spans="1:10" ht="15" x14ac:dyDescent="0.2">
      <c r="A84" s="62" t="s">
        <v>75</v>
      </c>
      <c r="B84" s="63" t="s">
        <v>173</v>
      </c>
      <c r="C84" s="63" t="s">
        <v>173</v>
      </c>
      <c r="D84" s="63" t="s">
        <v>173</v>
      </c>
      <c r="E84" s="63" t="s">
        <v>173</v>
      </c>
      <c r="F84" s="64" t="s">
        <v>173</v>
      </c>
      <c r="J84" s="42"/>
    </row>
    <row r="85" spans="1:10" ht="15" x14ac:dyDescent="0.2">
      <c r="A85" s="62" t="s">
        <v>76</v>
      </c>
      <c r="B85" s="63" t="s">
        <v>173</v>
      </c>
      <c r="C85" s="63" t="s">
        <v>173</v>
      </c>
      <c r="D85" s="63" t="s">
        <v>173</v>
      </c>
      <c r="E85" s="63" t="s">
        <v>173</v>
      </c>
      <c r="F85" s="64" t="s">
        <v>173</v>
      </c>
      <c r="J85" s="42"/>
    </row>
    <row r="86" spans="1:10" ht="15" x14ac:dyDescent="0.2">
      <c r="A86" s="62" t="s">
        <v>77</v>
      </c>
      <c r="B86" s="63" t="s">
        <v>173</v>
      </c>
      <c r="C86" s="63" t="s">
        <v>173</v>
      </c>
      <c r="D86" s="63" t="s">
        <v>173</v>
      </c>
      <c r="E86" s="63" t="s">
        <v>173</v>
      </c>
      <c r="F86" s="64" t="s">
        <v>173</v>
      </c>
      <c r="J86" s="42"/>
    </row>
    <row r="87" spans="1:10" ht="15" x14ac:dyDescent="0.2">
      <c r="A87" s="62" t="s">
        <v>78</v>
      </c>
      <c r="B87" s="63" t="s">
        <v>173</v>
      </c>
      <c r="C87" s="63" t="s">
        <v>173</v>
      </c>
      <c r="D87" s="63" t="s">
        <v>173</v>
      </c>
      <c r="E87" s="63" t="s">
        <v>173</v>
      </c>
      <c r="F87" s="64" t="s">
        <v>173</v>
      </c>
      <c r="J87" s="42"/>
    </row>
    <row r="88" spans="1:10" ht="15" x14ac:dyDescent="0.2">
      <c r="A88" s="62" t="s">
        <v>79</v>
      </c>
      <c r="B88" s="63" t="s">
        <v>173</v>
      </c>
      <c r="C88" s="63" t="s">
        <v>173</v>
      </c>
      <c r="D88" s="63" t="s">
        <v>173</v>
      </c>
      <c r="E88" s="63" t="s">
        <v>173</v>
      </c>
      <c r="F88" s="64" t="s">
        <v>173</v>
      </c>
      <c r="J88" s="42"/>
    </row>
    <row r="89" spans="1:10" ht="15" x14ac:dyDescent="0.2">
      <c r="A89" s="62" t="s">
        <v>80</v>
      </c>
      <c r="B89" s="63" t="s">
        <v>173</v>
      </c>
      <c r="C89" s="63" t="s">
        <v>173</v>
      </c>
      <c r="D89" s="63" t="s">
        <v>173</v>
      </c>
      <c r="E89" s="63" t="s">
        <v>173</v>
      </c>
      <c r="F89" s="64" t="s">
        <v>173</v>
      </c>
      <c r="J89" s="42"/>
    </row>
    <row r="90" spans="1:10" ht="15" x14ac:dyDescent="0.2">
      <c r="A90" s="62" t="s">
        <v>81</v>
      </c>
      <c r="B90" s="63" t="s">
        <v>173</v>
      </c>
      <c r="C90" s="63" t="s">
        <v>173</v>
      </c>
      <c r="D90" s="63" t="s">
        <v>173</v>
      </c>
      <c r="E90" s="63" t="s">
        <v>173</v>
      </c>
      <c r="F90" s="64" t="s">
        <v>173</v>
      </c>
      <c r="J90" s="42"/>
    </row>
    <row r="91" spans="1:10" ht="15" x14ac:dyDescent="0.2">
      <c r="A91" s="62" t="s">
        <v>82</v>
      </c>
      <c r="B91" s="63" t="s">
        <v>173</v>
      </c>
      <c r="C91" s="63" t="s">
        <v>173</v>
      </c>
      <c r="D91" s="63" t="s">
        <v>173</v>
      </c>
      <c r="E91" s="63" t="s">
        <v>173</v>
      </c>
      <c r="F91" s="64" t="s">
        <v>173</v>
      </c>
      <c r="J91" s="42"/>
    </row>
    <row r="92" spans="1:10" ht="15.75" x14ac:dyDescent="0.25">
      <c r="A92" s="62" t="s">
        <v>83</v>
      </c>
      <c r="B92" s="63" t="s">
        <v>178</v>
      </c>
      <c r="C92" s="63" t="s">
        <v>174</v>
      </c>
      <c r="D92" s="63" t="s">
        <v>173</v>
      </c>
      <c r="E92" s="63" t="s">
        <v>174</v>
      </c>
      <c r="F92" s="64" t="s">
        <v>174</v>
      </c>
      <c r="J92" s="42"/>
    </row>
    <row r="93" spans="1:10" ht="15" x14ac:dyDescent="0.2">
      <c r="A93" s="62" t="s">
        <v>84</v>
      </c>
      <c r="B93" s="63" t="s">
        <v>173</v>
      </c>
      <c r="C93" s="63" t="s">
        <v>173</v>
      </c>
      <c r="D93" s="63" t="s">
        <v>173</v>
      </c>
      <c r="E93" s="63" t="s">
        <v>173</v>
      </c>
      <c r="F93" s="64" t="s">
        <v>173</v>
      </c>
      <c r="J93" s="42"/>
    </row>
    <row r="94" spans="1:10" ht="15" x14ac:dyDescent="0.2">
      <c r="A94" s="62" t="s">
        <v>85</v>
      </c>
      <c r="B94" s="63" t="s">
        <v>173</v>
      </c>
      <c r="C94" s="63" t="s">
        <v>173</v>
      </c>
      <c r="D94" s="63" t="s">
        <v>173</v>
      </c>
      <c r="E94" s="63" t="s">
        <v>173</v>
      </c>
      <c r="F94" s="64" t="s">
        <v>173</v>
      </c>
      <c r="J94" s="42"/>
    </row>
    <row r="95" spans="1:10" ht="15.75" x14ac:dyDescent="0.25">
      <c r="A95" s="62" t="s">
        <v>94</v>
      </c>
      <c r="B95" s="63" t="s">
        <v>174</v>
      </c>
      <c r="C95" s="63" t="s">
        <v>174</v>
      </c>
      <c r="D95" s="63" t="s">
        <v>173</v>
      </c>
      <c r="E95" s="63" t="s">
        <v>174</v>
      </c>
      <c r="F95" s="64" t="s">
        <v>174</v>
      </c>
      <c r="J95" s="42"/>
    </row>
    <row r="96" spans="1:10" ht="15" x14ac:dyDescent="0.2">
      <c r="A96" s="62" t="s">
        <v>86</v>
      </c>
      <c r="B96" s="63" t="s">
        <v>173</v>
      </c>
      <c r="C96" s="63" t="s">
        <v>173</v>
      </c>
      <c r="D96" s="63" t="s">
        <v>173</v>
      </c>
      <c r="E96" s="63" t="s">
        <v>173</v>
      </c>
      <c r="F96" s="64" t="s">
        <v>173</v>
      </c>
      <c r="J96" s="42"/>
    </row>
    <row r="97" spans="1:10" ht="15" x14ac:dyDescent="0.2">
      <c r="A97" s="62" t="s">
        <v>87</v>
      </c>
      <c r="B97" s="63" t="s">
        <v>173</v>
      </c>
      <c r="C97" s="63" t="s">
        <v>173</v>
      </c>
      <c r="D97" s="63" t="s">
        <v>173</v>
      </c>
      <c r="E97" s="63" t="s">
        <v>173</v>
      </c>
      <c r="F97" s="64" t="s">
        <v>173</v>
      </c>
      <c r="J97" s="42"/>
    </row>
    <row r="98" spans="1:10" ht="15" x14ac:dyDescent="0.2">
      <c r="A98" s="62" t="s">
        <v>88</v>
      </c>
      <c r="B98" s="63" t="s">
        <v>173</v>
      </c>
      <c r="C98" s="63" t="s">
        <v>173</v>
      </c>
      <c r="D98" s="63" t="s">
        <v>173</v>
      </c>
      <c r="E98" s="63" t="s">
        <v>173</v>
      </c>
      <c r="F98" s="64" t="s">
        <v>173</v>
      </c>
      <c r="J98" s="42"/>
    </row>
    <row r="99" spans="1:10" ht="15" x14ac:dyDescent="0.2">
      <c r="A99" s="62" t="s">
        <v>89</v>
      </c>
      <c r="B99" s="63" t="s">
        <v>173</v>
      </c>
      <c r="C99" s="63" t="s">
        <v>173</v>
      </c>
      <c r="D99" s="63" t="s">
        <v>173</v>
      </c>
      <c r="E99" s="63" t="s">
        <v>173</v>
      </c>
      <c r="F99" s="64" t="s">
        <v>173</v>
      </c>
      <c r="J99" s="42"/>
    </row>
    <row r="100" spans="1:10" ht="13.5" customHeight="1" x14ac:dyDescent="0.2">
      <c r="A100" s="62" t="s">
        <v>90</v>
      </c>
      <c r="B100" s="63" t="s">
        <v>173</v>
      </c>
      <c r="C100" s="63" t="s">
        <v>173</v>
      </c>
      <c r="D100" s="63" t="s">
        <v>173</v>
      </c>
      <c r="E100" s="63" t="s">
        <v>173</v>
      </c>
      <c r="F100" s="64" t="s">
        <v>173</v>
      </c>
      <c r="J100" s="42"/>
    </row>
    <row r="101" spans="1:10" ht="12.75" hidden="1" customHeight="1" x14ac:dyDescent="0.2">
      <c r="A101" s="44"/>
      <c r="B101" s="44"/>
      <c r="C101" s="44"/>
      <c r="D101" s="44"/>
      <c r="E101" s="45"/>
      <c r="F101" s="46"/>
    </row>
    <row r="102" spans="1:10" s="48" customFormat="1" ht="12.75" hidden="1" customHeight="1" x14ac:dyDescent="0.2">
      <c r="A102" s="175" t="s">
        <v>154</v>
      </c>
      <c r="B102" s="175"/>
      <c r="C102" s="175"/>
      <c r="D102" s="175"/>
      <c r="E102" s="175"/>
      <c r="F102" s="47"/>
    </row>
    <row r="103" spans="1:10" s="48" customFormat="1" ht="33" hidden="1" customHeight="1" x14ac:dyDescent="0.2">
      <c r="A103" s="175"/>
      <c r="B103" s="175"/>
      <c r="C103" s="175"/>
      <c r="D103" s="175"/>
      <c r="E103" s="175"/>
      <c r="F103" s="47"/>
    </row>
    <row r="104" spans="1:10" s="48" customFormat="1" ht="15" x14ac:dyDescent="0.2">
      <c r="A104" s="176"/>
      <c r="B104" s="176"/>
      <c r="C104" s="176"/>
      <c r="D104" s="176"/>
      <c r="E104" s="49"/>
      <c r="F104" s="50"/>
    </row>
    <row r="105" spans="1:10" s="48" customFormat="1" ht="15" x14ac:dyDescent="0.2">
      <c r="A105" s="177"/>
      <c r="B105" s="177"/>
      <c r="C105" s="177"/>
      <c r="D105" s="177"/>
      <c r="E105" s="49"/>
      <c r="F105" s="50"/>
    </row>
    <row r="106" spans="1:10" s="48" customFormat="1" x14ac:dyDescent="0.2">
      <c r="A106" s="178"/>
      <c r="B106" s="178"/>
      <c r="C106" s="178"/>
      <c r="D106" s="178"/>
      <c r="F106" s="51"/>
    </row>
  </sheetData>
  <mergeCells count="5">
    <mergeCell ref="A5:F7"/>
    <mergeCell ref="A102:E103"/>
    <mergeCell ref="A104:D104"/>
    <mergeCell ref="A105:D105"/>
    <mergeCell ref="A106:D106"/>
  </mergeCells>
  <conditionalFormatting sqref="B9:F9 F9:F100">
    <cfRule type="cellIs" dxfId="1" priority="2" operator="equal">
      <formula>"Não"</formula>
    </cfRule>
  </conditionalFormatting>
  <conditionalFormatting sqref="B10:F100">
    <cfRule type="cellIs" dxfId="0" priority="1" operator="equal">
      <formula>"Não"</formula>
    </cfRule>
  </conditionalFormatting>
  <pageMargins left="0.25" right="0.25" top="0.75" bottom="0.75" header="0.3" footer="0.3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rgb="FF92D050"/>
  </sheetPr>
  <dimension ref="A1:BE13"/>
  <sheetViews>
    <sheetView workbookViewId="0">
      <selection activeCell="B13" sqref="B13"/>
    </sheetView>
  </sheetViews>
  <sheetFormatPr defaultColWidth="15.140625" defaultRowHeight="15" x14ac:dyDescent="0.25"/>
  <cols>
    <col min="1" max="1" width="27.85546875" style="27" bestFit="1" customWidth="1"/>
    <col min="2" max="2" width="22.7109375" style="27" customWidth="1"/>
    <col min="3" max="16384" width="15.140625" style="27"/>
  </cols>
  <sheetData>
    <row r="1" spans="1:57" ht="16.5" customHeight="1" thickBot="1" x14ac:dyDescent="0.3">
      <c r="A1" s="32" t="s">
        <v>95</v>
      </c>
      <c r="B1" s="33" t="s">
        <v>156</v>
      </c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x14ac:dyDescent="0.25">
      <c r="A2" s="36" t="s">
        <v>4</v>
      </c>
      <c r="B2" s="37">
        <v>3.9941006124697129E-2</v>
      </c>
    </row>
    <row r="3" spans="1:57" x14ac:dyDescent="0.25">
      <c r="A3" s="36" t="s">
        <v>8</v>
      </c>
      <c r="B3" s="37">
        <v>8.7061571940604205E-4</v>
      </c>
    </row>
    <row r="4" spans="1:57" ht="15" customHeight="1" x14ac:dyDescent="0.25">
      <c r="A4" s="36" t="s">
        <v>14</v>
      </c>
      <c r="B4" s="37">
        <v>0.21843269292049941</v>
      </c>
    </row>
    <row r="5" spans="1:57" x14ac:dyDescent="0.25">
      <c r="A5" s="36" t="s">
        <v>28</v>
      </c>
      <c r="B5" s="37">
        <v>3.0163375108137991E-2</v>
      </c>
    </row>
    <row r="6" spans="1:57" x14ac:dyDescent="0.25">
      <c r="A6" s="36" t="s">
        <v>30</v>
      </c>
      <c r="B6" s="37">
        <v>1.0938475844170263E-2</v>
      </c>
    </row>
    <row r="7" spans="1:57" x14ac:dyDescent="0.25">
      <c r="A7" s="36" t="s">
        <v>44</v>
      </c>
      <c r="B7" s="37">
        <v>6.4250501110569375E-2</v>
      </c>
    </row>
    <row r="8" spans="1:57" ht="13.5" customHeight="1" x14ac:dyDescent="0.25">
      <c r="A8" s="36" t="s">
        <v>56</v>
      </c>
      <c r="B8" s="37">
        <v>9.450373936738006E-2</v>
      </c>
    </row>
    <row r="9" spans="1:57" x14ac:dyDescent="0.25">
      <c r="A9" s="36" t="s">
        <v>63</v>
      </c>
      <c r="B9" s="37">
        <v>4.9183373715269735E-2</v>
      </c>
    </row>
    <row r="10" spans="1:57" x14ac:dyDescent="0.25">
      <c r="A10" s="36" t="s">
        <v>64</v>
      </c>
      <c r="B10" s="37">
        <v>0.34037523980878892</v>
      </c>
    </row>
    <row r="11" spans="1:57" x14ac:dyDescent="0.25">
      <c r="A11" s="36" t="s">
        <v>82</v>
      </c>
      <c r="B11" s="37">
        <v>0.1513410762872254</v>
      </c>
    </row>
    <row r="12" spans="1:57" ht="15.75" thickBot="1" x14ac:dyDescent="0.3">
      <c r="A12" s="36"/>
      <c r="B12" s="37"/>
    </row>
    <row r="13" spans="1:57" ht="15.75" thickBot="1" x14ac:dyDescent="0.3">
      <c r="A13" s="32" t="s">
        <v>137</v>
      </c>
      <c r="B13" s="38">
        <f>SUM(B2:B11)</f>
        <v>1.0000000960061444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rgb="FF92D050"/>
    <pageSetUpPr fitToPage="1"/>
  </sheetPr>
  <dimension ref="A1:I112"/>
  <sheetViews>
    <sheetView topLeftCell="A72" zoomScaleNormal="100" zoomScalePageLayoutView="120" workbookViewId="0">
      <selection activeCell="B95" sqref="B95"/>
    </sheetView>
  </sheetViews>
  <sheetFormatPr defaultColWidth="8.85546875" defaultRowHeight="15" x14ac:dyDescent="0.25"/>
  <cols>
    <col min="1" max="1" width="27.42578125" style="35" customWidth="1"/>
    <col min="2" max="2" width="16.140625" style="35" customWidth="1"/>
    <col min="3" max="3" width="18.28515625" style="35" hidden="1" customWidth="1"/>
    <col min="4" max="4" width="12.7109375" style="27" bestFit="1" customWidth="1"/>
    <col min="5" max="5" width="20.28515625" style="27" customWidth="1"/>
    <col min="6" max="6" width="12.42578125" style="27" bestFit="1" customWidth="1"/>
    <col min="7" max="7" width="17.85546875" style="27" customWidth="1"/>
    <col min="8" max="8" width="12.7109375" style="27" bestFit="1" customWidth="1"/>
    <col min="9" max="9" width="13.28515625" style="27" bestFit="1" customWidth="1"/>
    <col min="10" max="16384" width="8.85546875" style="27"/>
  </cols>
  <sheetData>
    <row r="1" spans="1:7" x14ac:dyDescent="0.25">
      <c r="A1" s="95" t="s">
        <v>95</v>
      </c>
      <c r="B1" s="96" t="s">
        <v>97</v>
      </c>
      <c r="C1" s="97" t="s">
        <v>98</v>
      </c>
      <c r="D1" s="30"/>
    </row>
    <row r="2" spans="1:7" x14ac:dyDescent="0.25">
      <c r="A2" s="98" t="s">
        <v>2</v>
      </c>
      <c r="B2" s="154">
        <v>19.900790005511663</v>
      </c>
      <c r="C2" s="99">
        <v>2.916011331003325E-3</v>
      </c>
      <c r="D2" s="35"/>
      <c r="E2"/>
      <c r="F2" s="35"/>
      <c r="G2" s="35"/>
    </row>
    <row r="3" spans="1:7" x14ac:dyDescent="0.25">
      <c r="A3" s="98" t="s">
        <v>3</v>
      </c>
      <c r="B3" s="154">
        <v>0</v>
      </c>
      <c r="C3" s="99">
        <v>0</v>
      </c>
      <c r="D3" s="39"/>
      <c r="E3"/>
      <c r="F3" s="35"/>
      <c r="G3" s="35"/>
    </row>
    <row r="4" spans="1:7" x14ac:dyDescent="0.25">
      <c r="A4" s="98" t="s">
        <v>4</v>
      </c>
      <c r="B4" s="154">
        <v>400</v>
      </c>
      <c r="C4" s="99">
        <v>7.1607713397929609E-2</v>
      </c>
      <c r="D4" s="39"/>
      <c r="E4"/>
      <c r="F4" s="35"/>
      <c r="G4" s="35"/>
    </row>
    <row r="5" spans="1:7" x14ac:dyDescent="0.25">
      <c r="A5" s="98" t="s">
        <v>5</v>
      </c>
      <c r="B5" s="154">
        <v>0</v>
      </c>
      <c r="C5" s="99">
        <v>0</v>
      </c>
      <c r="D5" s="39"/>
      <c r="E5"/>
      <c r="F5" s="35"/>
      <c r="G5" s="35"/>
    </row>
    <row r="6" spans="1:7" x14ac:dyDescent="0.25">
      <c r="A6" s="98" t="s">
        <v>6</v>
      </c>
      <c r="B6" s="154">
        <v>408</v>
      </c>
      <c r="C6" s="99">
        <v>6.3142621589132281E-2</v>
      </c>
      <c r="D6" s="39"/>
      <c r="E6"/>
      <c r="F6" s="35"/>
      <c r="G6" s="35"/>
    </row>
    <row r="7" spans="1:7" x14ac:dyDescent="0.25">
      <c r="A7" s="98" t="s">
        <v>7</v>
      </c>
      <c r="B7" s="154">
        <v>180.87894641890674</v>
      </c>
      <c r="C7" s="99">
        <v>3.5803856698964805E-2</v>
      </c>
      <c r="D7" s="39"/>
      <c r="E7"/>
      <c r="F7" s="35"/>
      <c r="G7" s="35"/>
    </row>
    <row r="8" spans="1:7" x14ac:dyDescent="0.25">
      <c r="A8" s="98" t="s">
        <v>8</v>
      </c>
      <c r="B8" s="154">
        <v>0</v>
      </c>
      <c r="C8" s="99">
        <v>0</v>
      </c>
      <c r="D8" s="39"/>
      <c r="E8"/>
      <c r="F8" s="35"/>
      <c r="G8" s="35"/>
    </row>
    <row r="9" spans="1:7" x14ac:dyDescent="0.25">
      <c r="A9" s="98" t="s">
        <v>9</v>
      </c>
      <c r="B9" s="154">
        <v>1.8048390117655071</v>
      </c>
      <c r="C9" s="99">
        <v>0</v>
      </c>
      <c r="D9" s="39"/>
      <c r="E9"/>
      <c r="F9" s="35"/>
      <c r="G9" s="35"/>
    </row>
    <row r="10" spans="1:7" x14ac:dyDescent="0.25">
      <c r="A10" s="98" t="s">
        <v>10</v>
      </c>
      <c r="B10" s="154">
        <v>125.86527234452372</v>
      </c>
      <c r="C10" s="99">
        <v>2.8607566204971752E-3</v>
      </c>
      <c r="D10" s="39"/>
      <c r="E10"/>
      <c r="F10" s="35"/>
      <c r="G10" s="35"/>
    </row>
    <row r="11" spans="1:7" x14ac:dyDescent="0.25">
      <c r="A11" s="98" t="s">
        <v>11</v>
      </c>
      <c r="B11" s="154">
        <v>0</v>
      </c>
      <c r="C11" s="69">
        <v>0</v>
      </c>
      <c r="D11" s="39"/>
      <c r="E11"/>
      <c r="F11" s="35"/>
      <c r="G11" s="35"/>
    </row>
    <row r="12" spans="1:7" x14ac:dyDescent="0.25">
      <c r="A12" s="98" t="s">
        <v>12</v>
      </c>
      <c r="B12" s="154">
        <v>0</v>
      </c>
      <c r="C12" s="99">
        <v>0</v>
      </c>
      <c r="D12" s="39"/>
      <c r="E12"/>
      <c r="F12" s="35"/>
      <c r="G12" s="35"/>
    </row>
    <row r="13" spans="1:7" x14ac:dyDescent="0.25">
      <c r="A13" s="98" t="s">
        <v>13</v>
      </c>
      <c r="B13" s="154">
        <v>136.84984980709822</v>
      </c>
      <c r="C13" s="99">
        <v>1.5657401735102442E-2</v>
      </c>
      <c r="D13" s="39"/>
      <c r="E13"/>
      <c r="F13" s="35"/>
      <c r="G13" s="35"/>
    </row>
    <row r="14" spans="1:7" x14ac:dyDescent="0.25">
      <c r="A14" s="98" t="s">
        <v>14</v>
      </c>
      <c r="B14" s="154">
        <v>154.2433537832311</v>
      </c>
      <c r="C14" s="99">
        <v>2.5321405129635984E-2</v>
      </c>
      <c r="D14" s="39"/>
      <c r="E14"/>
      <c r="F14" s="35"/>
      <c r="G14" s="35"/>
    </row>
    <row r="15" spans="1:7" x14ac:dyDescent="0.25">
      <c r="A15" s="98" t="s">
        <v>15</v>
      </c>
      <c r="B15" s="154">
        <v>0</v>
      </c>
      <c r="C15" s="99">
        <v>0</v>
      </c>
      <c r="D15" s="39"/>
      <c r="E15"/>
      <c r="F15" s="35"/>
      <c r="G15" s="35"/>
    </row>
    <row r="16" spans="1:7" x14ac:dyDescent="0.25">
      <c r="A16" s="98" t="s">
        <v>16</v>
      </c>
      <c r="B16" s="154">
        <v>244.00083587079826</v>
      </c>
      <c r="C16" s="99">
        <v>3.2665156674249539E-2</v>
      </c>
      <c r="D16" s="39"/>
      <c r="E16"/>
      <c r="F16" s="35"/>
      <c r="G16" s="35"/>
    </row>
    <row r="17" spans="1:7" x14ac:dyDescent="0.25">
      <c r="A17" s="98" t="s">
        <v>17</v>
      </c>
      <c r="B17" s="154">
        <v>2.8526601055484235</v>
      </c>
      <c r="C17" s="99">
        <v>0</v>
      </c>
      <c r="D17" s="39"/>
      <c r="E17"/>
      <c r="F17" s="35"/>
      <c r="G17" s="35"/>
    </row>
    <row r="18" spans="1:7" x14ac:dyDescent="0.25">
      <c r="A18" s="98" t="s">
        <v>18</v>
      </c>
      <c r="B18" s="154">
        <v>151.77385695313984</v>
      </c>
      <c r="C18" s="99">
        <v>2.0377835343747756E-2</v>
      </c>
      <c r="D18" s="39"/>
      <c r="E18"/>
      <c r="F18" s="35"/>
      <c r="G18" s="35"/>
    </row>
    <row r="19" spans="1:7" x14ac:dyDescent="0.25">
      <c r="A19" s="98" t="s">
        <v>19</v>
      </c>
      <c r="B19" s="154">
        <v>0</v>
      </c>
      <c r="C19" s="99">
        <v>0</v>
      </c>
      <c r="D19" s="39"/>
      <c r="E19"/>
      <c r="F19" s="35"/>
      <c r="G19" s="35"/>
    </row>
    <row r="20" spans="1:7" x14ac:dyDescent="0.25">
      <c r="A20" s="98" t="s">
        <v>20</v>
      </c>
      <c r="B20" s="154">
        <v>0</v>
      </c>
      <c r="C20" s="99">
        <v>0</v>
      </c>
      <c r="D20" s="39"/>
      <c r="E20"/>
      <c r="F20" s="35"/>
      <c r="G20" s="35"/>
    </row>
    <row r="21" spans="1:7" x14ac:dyDescent="0.25">
      <c r="A21" s="98" t="s">
        <v>21</v>
      </c>
      <c r="B21" s="154">
        <v>14.620805722099506</v>
      </c>
      <c r="C21" s="99">
        <v>3.13837669602791E-2</v>
      </c>
      <c r="D21" s="39"/>
      <c r="E21"/>
      <c r="F21" s="35"/>
      <c r="G21" s="35"/>
    </row>
    <row r="22" spans="1:7" x14ac:dyDescent="0.25">
      <c r="A22" s="98" t="s">
        <v>22</v>
      </c>
      <c r="B22" s="154">
        <v>0</v>
      </c>
      <c r="C22" s="69">
        <v>0</v>
      </c>
      <c r="D22" s="39"/>
      <c r="E22"/>
      <c r="F22" s="35"/>
      <c r="G22" s="35"/>
    </row>
    <row r="23" spans="1:7" x14ac:dyDescent="0.25">
      <c r="A23" s="98" t="s">
        <v>23</v>
      </c>
      <c r="B23" s="154">
        <v>0</v>
      </c>
      <c r="C23" s="99">
        <v>0</v>
      </c>
      <c r="D23" s="39"/>
      <c r="E23"/>
      <c r="F23" s="35"/>
      <c r="G23" s="35"/>
    </row>
    <row r="24" spans="1:7" x14ac:dyDescent="0.25">
      <c r="A24" s="98" t="s">
        <v>24</v>
      </c>
      <c r="B24" s="154">
        <v>32.555633873728723</v>
      </c>
      <c r="C24" s="99">
        <v>4.037893414846499E-3</v>
      </c>
      <c r="D24" s="39"/>
      <c r="E24"/>
      <c r="F24" s="35"/>
      <c r="G24" s="35"/>
    </row>
    <row r="25" spans="1:7" x14ac:dyDescent="0.25">
      <c r="A25" s="98" t="s">
        <v>25</v>
      </c>
      <c r="B25" s="154">
        <v>0</v>
      </c>
      <c r="C25" s="99">
        <v>0</v>
      </c>
      <c r="D25" s="39"/>
      <c r="E25"/>
      <c r="F25" s="35"/>
      <c r="G25" s="35"/>
    </row>
    <row r="26" spans="1:7" x14ac:dyDescent="0.25">
      <c r="A26" s="98" t="s">
        <v>26</v>
      </c>
      <c r="B26" s="154">
        <v>2.9847278257746983</v>
      </c>
      <c r="C26" s="99">
        <v>5.2071049063681098E-4</v>
      </c>
      <c r="D26" s="39"/>
      <c r="E26"/>
      <c r="F26" s="35"/>
      <c r="G26" s="35"/>
    </row>
    <row r="27" spans="1:7" x14ac:dyDescent="0.25">
      <c r="A27" s="98" t="s">
        <v>27</v>
      </c>
      <c r="B27" s="154">
        <v>0</v>
      </c>
      <c r="C27" s="99">
        <v>0</v>
      </c>
      <c r="D27" s="39"/>
      <c r="E27"/>
      <c r="F27" s="35"/>
      <c r="G27" s="35"/>
    </row>
    <row r="28" spans="1:7" x14ac:dyDescent="0.25">
      <c r="A28" s="98" t="s">
        <v>28</v>
      </c>
      <c r="B28" s="154">
        <v>0</v>
      </c>
      <c r="C28" s="99">
        <v>0</v>
      </c>
      <c r="D28" s="39"/>
      <c r="E28"/>
      <c r="F28" s="35"/>
      <c r="G28" s="35"/>
    </row>
    <row r="29" spans="1:7" x14ac:dyDescent="0.25">
      <c r="A29" s="98" t="s">
        <v>29</v>
      </c>
      <c r="B29" s="154">
        <v>408</v>
      </c>
      <c r="C29" s="99">
        <v>7.1607713397929609E-2</v>
      </c>
      <c r="D29" s="39"/>
      <c r="E29"/>
      <c r="F29" s="35"/>
      <c r="G29" s="35"/>
    </row>
    <row r="30" spans="1:7" x14ac:dyDescent="0.25">
      <c r="A30" s="98" t="s">
        <v>30</v>
      </c>
      <c r="B30" s="154">
        <v>6.6551538447254561</v>
      </c>
      <c r="C30" s="99">
        <v>3.90097356101194E-4</v>
      </c>
      <c r="D30" s="39"/>
      <c r="E30"/>
      <c r="F30" s="35"/>
      <c r="G30" s="35"/>
    </row>
    <row r="31" spans="1:7" x14ac:dyDescent="0.25">
      <c r="A31" s="98" t="s">
        <v>31</v>
      </c>
      <c r="B31" s="154">
        <v>39.526941051156811</v>
      </c>
      <c r="C31" s="99">
        <v>0</v>
      </c>
      <c r="D31" s="39"/>
      <c r="E31"/>
      <c r="F31" s="35"/>
      <c r="G31" s="35"/>
    </row>
    <row r="32" spans="1:7" x14ac:dyDescent="0.25">
      <c r="A32" s="98" t="s">
        <v>32</v>
      </c>
      <c r="B32" s="154">
        <v>0</v>
      </c>
      <c r="C32" s="99">
        <v>0</v>
      </c>
      <c r="D32" s="39"/>
      <c r="E32"/>
      <c r="F32" s="35"/>
      <c r="G32" s="35"/>
    </row>
    <row r="33" spans="1:7" x14ac:dyDescent="0.25">
      <c r="A33" s="98" t="s">
        <v>33</v>
      </c>
      <c r="B33" s="154">
        <v>0</v>
      </c>
      <c r="C33" s="99">
        <v>0</v>
      </c>
      <c r="D33" s="39"/>
      <c r="E33"/>
      <c r="F33" s="35"/>
      <c r="G33" s="35"/>
    </row>
    <row r="34" spans="1:7" x14ac:dyDescent="0.25">
      <c r="A34" s="98" t="s">
        <v>34</v>
      </c>
      <c r="B34" s="154">
        <v>6.0474379866014853</v>
      </c>
      <c r="C34" s="99">
        <v>5.1213193540072788E-4</v>
      </c>
      <c r="D34" s="39"/>
      <c r="E34"/>
      <c r="F34" s="35"/>
      <c r="G34" s="35"/>
    </row>
    <row r="35" spans="1:7" x14ac:dyDescent="0.25">
      <c r="A35" s="98" t="s">
        <v>35</v>
      </c>
      <c r="B35" s="154">
        <v>0</v>
      </c>
      <c r="C35" s="99">
        <v>0</v>
      </c>
      <c r="D35" s="39"/>
      <c r="E35"/>
      <c r="F35" s="35"/>
      <c r="G35" s="35"/>
    </row>
    <row r="36" spans="1:7" x14ac:dyDescent="0.25">
      <c r="A36" s="98" t="s">
        <v>36</v>
      </c>
      <c r="B36" s="154">
        <v>13.267289406442424</v>
      </c>
      <c r="C36" s="99">
        <v>0</v>
      </c>
      <c r="D36" s="39"/>
      <c r="E36"/>
      <c r="F36" s="35"/>
      <c r="G36" s="35"/>
    </row>
    <row r="37" spans="1:7" x14ac:dyDescent="0.25">
      <c r="A37" s="98" t="s">
        <v>37</v>
      </c>
      <c r="B37" s="154">
        <v>0</v>
      </c>
      <c r="C37" s="99">
        <v>0</v>
      </c>
      <c r="D37" s="39"/>
      <c r="E37"/>
      <c r="F37" s="35"/>
      <c r="G37" s="35"/>
    </row>
    <row r="38" spans="1:7" x14ac:dyDescent="0.25">
      <c r="A38" s="98" t="s">
        <v>38</v>
      </c>
      <c r="B38" s="154">
        <v>102.78863644206075</v>
      </c>
      <c r="C38" s="99">
        <v>1.6910107564011543E-2</v>
      </c>
      <c r="D38" s="39"/>
      <c r="E38"/>
      <c r="F38" s="35"/>
      <c r="G38" s="35"/>
    </row>
    <row r="39" spans="1:7" x14ac:dyDescent="0.25">
      <c r="A39" s="98" t="s">
        <v>39</v>
      </c>
      <c r="B39" s="154">
        <v>15.240583496625298</v>
      </c>
      <c r="C39" s="99">
        <v>3.1181238144101725E-3</v>
      </c>
      <c r="D39" s="39"/>
      <c r="E39"/>
      <c r="F39" s="35"/>
      <c r="G39" s="35"/>
    </row>
    <row r="40" spans="1:7" x14ac:dyDescent="0.25">
      <c r="A40" s="98" t="s">
        <v>40</v>
      </c>
      <c r="B40" s="154">
        <v>6.7832518723633592</v>
      </c>
      <c r="C40" s="99">
        <v>1.6917486973762384E-3</v>
      </c>
      <c r="D40" s="39"/>
      <c r="E40"/>
      <c r="F40" s="35"/>
      <c r="G40" s="35"/>
    </row>
    <row r="41" spans="1:7" x14ac:dyDescent="0.25">
      <c r="A41" s="98" t="s">
        <v>41</v>
      </c>
      <c r="B41" s="154">
        <v>59.862764632627652</v>
      </c>
      <c r="C41" s="99">
        <v>8.6912413039174526E-3</v>
      </c>
      <c r="D41" s="39"/>
      <c r="E41"/>
      <c r="F41" s="35"/>
      <c r="G41" s="35"/>
    </row>
    <row r="42" spans="1:7" x14ac:dyDescent="0.25">
      <c r="A42" s="98" t="s">
        <v>42</v>
      </c>
      <c r="B42" s="154">
        <v>13.484632364073917</v>
      </c>
      <c r="C42" s="99">
        <v>1.0927949568365462E-2</v>
      </c>
      <c r="D42" s="39"/>
      <c r="E42"/>
      <c r="F42" s="35"/>
      <c r="G42" s="35"/>
    </row>
    <row r="43" spans="1:7" x14ac:dyDescent="0.25">
      <c r="A43" s="98" t="s">
        <v>43</v>
      </c>
      <c r="B43" s="154">
        <v>0</v>
      </c>
      <c r="C43" s="99">
        <v>0</v>
      </c>
      <c r="D43" s="39"/>
      <c r="E43"/>
      <c r="F43" s="35"/>
      <c r="G43" s="35"/>
    </row>
    <row r="44" spans="1:7" x14ac:dyDescent="0.25">
      <c r="A44" s="98" t="s">
        <v>93</v>
      </c>
      <c r="B44" s="154">
        <v>151.09041668646364</v>
      </c>
      <c r="C44" s="99">
        <v>1.8013352904705581E-2</v>
      </c>
      <c r="D44" s="39"/>
      <c r="E44"/>
      <c r="F44" s="35"/>
      <c r="G44" s="35"/>
    </row>
    <row r="45" spans="1:7" x14ac:dyDescent="0.25">
      <c r="A45" s="98" t="s">
        <v>44</v>
      </c>
      <c r="B45" s="154">
        <v>119.15724850006977</v>
      </c>
      <c r="C45" s="99">
        <v>2.044887959924133E-2</v>
      </c>
      <c r="D45" s="39"/>
      <c r="E45"/>
      <c r="F45" s="35"/>
      <c r="G45" s="35"/>
    </row>
    <row r="46" spans="1:7" x14ac:dyDescent="0.25">
      <c r="A46" s="98" t="s">
        <v>45</v>
      </c>
      <c r="B46" s="154">
        <v>0</v>
      </c>
      <c r="C46" s="99">
        <v>1.7770961572421803E-2</v>
      </c>
      <c r="D46" s="39"/>
      <c r="E46"/>
      <c r="F46" s="35"/>
      <c r="G46" s="35"/>
    </row>
    <row r="47" spans="1:7" x14ac:dyDescent="0.25">
      <c r="A47" s="98" t="s">
        <v>46</v>
      </c>
      <c r="B47" s="154">
        <v>0</v>
      </c>
      <c r="C47" s="99">
        <v>0</v>
      </c>
      <c r="D47" s="39"/>
      <c r="E47"/>
      <c r="F47" s="35"/>
      <c r="G47" s="35"/>
    </row>
    <row r="48" spans="1:7" x14ac:dyDescent="0.25">
      <c r="A48" s="98" t="s">
        <v>47</v>
      </c>
      <c r="B48" s="154">
        <v>0</v>
      </c>
      <c r="C48" s="99">
        <v>0</v>
      </c>
      <c r="D48" s="39"/>
      <c r="E48"/>
      <c r="F48" s="35"/>
      <c r="G48" s="35"/>
    </row>
    <row r="49" spans="1:9" x14ac:dyDescent="0.25">
      <c r="A49" s="98" t="s">
        <v>48</v>
      </c>
      <c r="B49" s="154">
        <v>247.33231876151137</v>
      </c>
      <c r="C49" s="99">
        <v>3.9494085647973104E-2</v>
      </c>
      <c r="D49" s="39"/>
      <c r="E49"/>
      <c r="F49" s="35"/>
      <c r="G49" s="35"/>
    </row>
    <row r="50" spans="1:9" x14ac:dyDescent="0.25">
      <c r="A50" s="98" t="s">
        <v>49</v>
      </c>
      <c r="B50" s="154">
        <v>187.08755615791983</v>
      </c>
      <c r="C50" s="99">
        <v>3.27602188544402E-2</v>
      </c>
      <c r="D50" s="39"/>
      <c r="E50"/>
      <c r="F50" s="35"/>
      <c r="G50" s="35"/>
    </row>
    <row r="51" spans="1:9" s="31" customFormat="1" x14ac:dyDescent="0.25">
      <c r="A51" s="98" t="s">
        <v>50</v>
      </c>
      <c r="B51" s="154">
        <v>18.860986882020494</v>
      </c>
      <c r="C51" s="99">
        <v>5.7781210932734625E-3</v>
      </c>
      <c r="D51" s="39"/>
      <c r="E51"/>
      <c r="F51" s="35"/>
      <c r="G51" s="56"/>
      <c r="I51" s="27"/>
    </row>
    <row r="52" spans="1:9" x14ac:dyDescent="0.25">
      <c r="A52" s="98" t="s">
        <v>51</v>
      </c>
      <c r="B52" s="154">
        <v>0</v>
      </c>
      <c r="C52" s="99">
        <v>0</v>
      </c>
      <c r="D52" s="39"/>
      <c r="E52"/>
      <c r="F52" s="35"/>
      <c r="G52" s="35"/>
    </row>
    <row r="53" spans="1:9" x14ac:dyDescent="0.25">
      <c r="A53" s="98" t="s">
        <v>52</v>
      </c>
      <c r="B53" s="154">
        <v>0</v>
      </c>
      <c r="C53" s="99">
        <v>0</v>
      </c>
      <c r="D53" s="39"/>
      <c r="E53"/>
      <c r="F53" s="35"/>
      <c r="G53" s="35"/>
    </row>
    <row r="54" spans="1:9" x14ac:dyDescent="0.25">
      <c r="A54" s="98" t="s">
        <v>132</v>
      </c>
      <c r="B54" s="154">
        <v>39.670807902054968</v>
      </c>
      <c r="C54" s="99">
        <v>4.9136716911432794E-3</v>
      </c>
      <c r="D54" s="39"/>
      <c r="E54"/>
      <c r="F54" s="35"/>
      <c r="G54" s="35"/>
    </row>
    <row r="55" spans="1:9" x14ac:dyDescent="0.25">
      <c r="A55" s="98" t="s">
        <v>53</v>
      </c>
      <c r="B55" s="154">
        <v>12.752219531880549</v>
      </c>
      <c r="C55" s="99">
        <v>2.282893203565956E-3</v>
      </c>
      <c r="D55" s="39"/>
      <c r="E55"/>
      <c r="F55" s="35"/>
      <c r="G55" s="35"/>
    </row>
    <row r="56" spans="1:9" x14ac:dyDescent="0.25">
      <c r="A56" s="98" t="s">
        <v>54</v>
      </c>
      <c r="B56" s="154">
        <v>130.63472764375047</v>
      </c>
      <c r="C56" s="99">
        <v>3.105913224659031E-2</v>
      </c>
      <c r="D56" s="39"/>
      <c r="E56"/>
      <c r="F56" s="35"/>
      <c r="G56" s="35"/>
    </row>
    <row r="57" spans="1:9" x14ac:dyDescent="0.25">
      <c r="A57" s="98" t="s">
        <v>55</v>
      </c>
      <c r="B57" s="154">
        <v>0</v>
      </c>
      <c r="C57" s="99">
        <v>0</v>
      </c>
      <c r="D57" s="39"/>
      <c r="E57"/>
      <c r="F57" s="35"/>
      <c r="G57" s="35"/>
    </row>
    <row r="58" spans="1:9" x14ac:dyDescent="0.25">
      <c r="A58" s="98" t="s">
        <v>56</v>
      </c>
      <c r="B58" s="154">
        <v>83.004799385678638</v>
      </c>
      <c r="C58" s="99">
        <v>1.3427305444697208E-2</v>
      </c>
      <c r="D58" s="39"/>
      <c r="E58"/>
      <c r="F58" s="35"/>
      <c r="G58" s="35"/>
    </row>
    <row r="59" spans="1:9" x14ac:dyDescent="0.25">
      <c r="A59" s="98" t="s">
        <v>57</v>
      </c>
      <c r="B59" s="154">
        <v>0</v>
      </c>
      <c r="C59" s="99">
        <v>0</v>
      </c>
      <c r="D59" s="39"/>
      <c r="E59"/>
      <c r="F59" s="35"/>
      <c r="G59" s="35"/>
    </row>
    <row r="60" spans="1:9" x14ac:dyDescent="0.25">
      <c r="A60" s="98" t="s">
        <v>58</v>
      </c>
      <c r="B60" s="154">
        <v>200</v>
      </c>
      <c r="C60" s="99">
        <v>2.4578934176867091E-2</v>
      </c>
      <c r="D60" s="39"/>
      <c r="E60"/>
      <c r="F60" s="35"/>
      <c r="G60" s="35"/>
    </row>
    <row r="61" spans="1:9" x14ac:dyDescent="0.25">
      <c r="A61" s="98" t="s">
        <v>59</v>
      </c>
      <c r="B61" s="154">
        <v>0</v>
      </c>
      <c r="C61" s="99">
        <v>0</v>
      </c>
      <c r="D61" s="39"/>
      <c r="E61"/>
      <c r="F61" s="35"/>
      <c r="G61" s="35"/>
    </row>
    <row r="62" spans="1:9" x14ac:dyDescent="0.25">
      <c r="A62" s="100" t="s">
        <v>60</v>
      </c>
      <c r="B62" s="154">
        <v>49.526681260057124</v>
      </c>
      <c r="C62" s="99">
        <v>5.4177332341339588E-3</v>
      </c>
      <c r="D62" s="39"/>
      <c r="E62"/>
      <c r="F62" s="35"/>
      <c r="G62" s="35"/>
    </row>
    <row r="63" spans="1:9" x14ac:dyDescent="0.25">
      <c r="A63" s="98" t="s">
        <v>61</v>
      </c>
      <c r="B63" s="154">
        <v>400</v>
      </c>
      <c r="C63" s="99">
        <v>6.6119772297257254E-2</v>
      </c>
      <c r="D63" s="39"/>
      <c r="E63"/>
      <c r="F63" s="35"/>
      <c r="G63" s="35"/>
    </row>
    <row r="64" spans="1:9" x14ac:dyDescent="0.25">
      <c r="A64" s="98" t="s">
        <v>62</v>
      </c>
      <c r="B64" s="154">
        <v>49.830011305872823</v>
      </c>
      <c r="C64" s="99">
        <v>2.885861417935362E-2</v>
      </c>
      <c r="D64" s="39"/>
      <c r="E64"/>
      <c r="F64" s="35"/>
      <c r="G64" s="35"/>
    </row>
    <row r="65" spans="1:7" x14ac:dyDescent="0.25">
      <c r="A65" s="98" t="s">
        <v>63</v>
      </c>
      <c r="B65" s="154">
        <v>0</v>
      </c>
      <c r="C65" s="99">
        <v>0</v>
      </c>
      <c r="D65" s="39"/>
      <c r="E65"/>
      <c r="F65" s="35"/>
      <c r="G65" s="35"/>
    </row>
    <row r="66" spans="1:7" x14ac:dyDescent="0.25">
      <c r="A66" s="98" t="s">
        <v>64</v>
      </c>
      <c r="B66" s="154">
        <v>0</v>
      </c>
      <c r="C66" s="99">
        <v>0</v>
      </c>
      <c r="D66" s="39"/>
      <c r="E66"/>
      <c r="F66" s="35"/>
      <c r="G66" s="35"/>
    </row>
    <row r="67" spans="1:7" x14ac:dyDescent="0.25">
      <c r="A67" s="98" t="s">
        <v>65</v>
      </c>
      <c r="B67" s="154">
        <v>147.94428595401914</v>
      </c>
      <c r="C67" s="69">
        <v>0</v>
      </c>
      <c r="D67" s="39"/>
      <c r="E67"/>
      <c r="F67" s="35"/>
      <c r="G67" s="35"/>
    </row>
    <row r="68" spans="1:7" x14ac:dyDescent="0.25">
      <c r="A68" s="98" t="s">
        <v>66</v>
      </c>
      <c r="B68" s="154">
        <v>84.886642310194688</v>
      </c>
      <c r="C68" s="99">
        <v>7.4155788280364327E-3</v>
      </c>
      <c r="D68" s="39"/>
      <c r="E68"/>
      <c r="F68" s="35"/>
      <c r="G68" s="35"/>
    </row>
    <row r="69" spans="1:7" x14ac:dyDescent="0.25">
      <c r="A69" s="98" t="s">
        <v>67</v>
      </c>
      <c r="B69" s="154">
        <v>83.774357062776915</v>
      </c>
      <c r="C69" s="99">
        <v>2.2716453849019463E-2</v>
      </c>
      <c r="D69" s="39"/>
      <c r="E69"/>
      <c r="F69" s="35"/>
      <c r="G69" s="35"/>
    </row>
    <row r="70" spans="1:7" x14ac:dyDescent="0.25">
      <c r="A70" s="98" t="s">
        <v>68</v>
      </c>
      <c r="B70" s="154">
        <v>60.687795010114634</v>
      </c>
      <c r="C70" s="99">
        <v>1.0864285579591479E-2</v>
      </c>
      <c r="D70" s="39"/>
      <c r="E70"/>
      <c r="F70" s="35"/>
      <c r="G70" s="35"/>
    </row>
    <row r="71" spans="1:7" x14ac:dyDescent="0.25">
      <c r="A71" s="98" t="s">
        <v>69</v>
      </c>
      <c r="B71" s="154">
        <v>0</v>
      </c>
      <c r="C71" s="99">
        <v>1.7901928349482402E-3</v>
      </c>
      <c r="D71" s="39"/>
      <c r="E71"/>
      <c r="F71" s="35"/>
      <c r="G71" s="35"/>
    </row>
    <row r="72" spans="1:7" x14ac:dyDescent="0.25">
      <c r="A72" s="98" t="s">
        <v>70</v>
      </c>
      <c r="B72" s="154">
        <v>0</v>
      </c>
      <c r="C72" s="99">
        <v>0</v>
      </c>
      <c r="D72" s="39"/>
      <c r="E72"/>
      <c r="F72" s="35"/>
      <c r="G72" s="35"/>
    </row>
    <row r="73" spans="1:7" x14ac:dyDescent="0.25">
      <c r="A73" s="98" t="s">
        <v>71</v>
      </c>
      <c r="B73" s="154">
        <v>0</v>
      </c>
      <c r="C73" s="99">
        <v>0</v>
      </c>
      <c r="D73" s="39"/>
      <c r="E73"/>
      <c r="F73" s="35"/>
      <c r="G73" s="35"/>
    </row>
    <row r="74" spans="1:7" x14ac:dyDescent="0.25">
      <c r="A74" s="98" t="s">
        <v>72</v>
      </c>
      <c r="B74" s="154">
        <v>8.0320400721121832</v>
      </c>
      <c r="C74" s="99">
        <v>1.3768549946537793E-3</v>
      </c>
      <c r="D74" s="39"/>
      <c r="E74"/>
      <c r="F74" s="35"/>
      <c r="G74" s="35"/>
    </row>
    <row r="75" spans="1:7" x14ac:dyDescent="0.25">
      <c r="A75" s="98" t="s">
        <v>73</v>
      </c>
      <c r="B75" s="154">
        <v>0</v>
      </c>
      <c r="C75" s="99">
        <v>0</v>
      </c>
      <c r="D75" s="39"/>
      <c r="E75"/>
      <c r="F75" s="35"/>
      <c r="G75" s="35"/>
    </row>
    <row r="76" spans="1:7" x14ac:dyDescent="0.25">
      <c r="A76" s="98" t="s">
        <v>74</v>
      </c>
      <c r="B76" s="154">
        <v>171.98729814050532</v>
      </c>
      <c r="C76" s="99">
        <v>0</v>
      </c>
      <c r="D76" s="39"/>
      <c r="E76"/>
      <c r="F76" s="35"/>
      <c r="G76" s="35"/>
    </row>
    <row r="77" spans="1:7" x14ac:dyDescent="0.25">
      <c r="A77" s="98" t="s">
        <v>75</v>
      </c>
      <c r="B77" s="154">
        <v>0</v>
      </c>
      <c r="C77" s="99">
        <v>7.5121067961030083E-3</v>
      </c>
      <c r="D77" s="39"/>
      <c r="E77"/>
      <c r="F77" s="35"/>
      <c r="G77" s="35"/>
    </row>
    <row r="78" spans="1:7" x14ac:dyDescent="0.25">
      <c r="A78" s="98" t="s">
        <v>76</v>
      </c>
      <c r="B78" s="154">
        <v>0</v>
      </c>
      <c r="C78" s="99">
        <v>0</v>
      </c>
      <c r="D78" s="39"/>
      <c r="E78"/>
      <c r="F78" s="35"/>
      <c r="G78" s="35"/>
    </row>
    <row r="79" spans="1:7" x14ac:dyDescent="0.25">
      <c r="A79" s="98" t="s">
        <v>77</v>
      </c>
      <c r="B79" s="154">
        <v>0</v>
      </c>
      <c r="C79" s="99">
        <v>6.1564955618585666E-2</v>
      </c>
      <c r="D79" s="39"/>
      <c r="E79"/>
      <c r="F79" s="35"/>
      <c r="G79" s="35"/>
    </row>
    <row r="80" spans="1:7" x14ac:dyDescent="0.25">
      <c r="A80" s="98" t="s">
        <v>78</v>
      </c>
      <c r="B80" s="154">
        <v>0</v>
      </c>
      <c r="C80" s="99">
        <v>1.4866518989270947E-2</v>
      </c>
      <c r="D80" s="39"/>
      <c r="E80"/>
      <c r="F80" s="35"/>
      <c r="G80" s="35"/>
    </row>
    <row r="81" spans="1:7" x14ac:dyDescent="0.25">
      <c r="A81" s="98" t="s">
        <v>79</v>
      </c>
      <c r="B81" s="154">
        <v>190.81820236570482</v>
      </c>
      <c r="C81" s="99">
        <v>3.2369945030330576E-2</v>
      </c>
      <c r="D81" s="39"/>
      <c r="E81"/>
      <c r="F81" s="35"/>
      <c r="G81" s="35"/>
    </row>
    <row r="82" spans="1:7" x14ac:dyDescent="0.25">
      <c r="A82" s="98" t="s">
        <v>80</v>
      </c>
      <c r="B82" s="154">
        <v>55.739752469626438</v>
      </c>
      <c r="C82" s="99">
        <v>2.4301354479408368E-2</v>
      </c>
      <c r="D82" s="39"/>
      <c r="E82"/>
      <c r="F82" s="35"/>
      <c r="G82" s="35"/>
    </row>
    <row r="83" spans="1:7" x14ac:dyDescent="0.25">
      <c r="A83" s="98" t="s">
        <v>81</v>
      </c>
      <c r="B83" s="154">
        <v>0</v>
      </c>
      <c r="C83" s="99">
        <v>0</v>
      </c>
      <c r="D83" s="39"/>
      <c r="E83"/>
      <c r="F83" s="35"/>
      <c r="G83" s="35"/>
    </row>
    <row r="84" spans="1:7" x14ac:dyDescent="0.25">
      <c r="A84" s="98" t="s">
        <v>82</v>
      </c>
      <c r="B84" s="154">
        <v>307.67322126418952</v>
      </c>
      <c r="C84" s="99">
        <v>5.4191061562852257E-2</v>
      </c>
      <c r="D84" s="39"/>
      <c r="E84"/>
      <c r="F84" s="35"/>
      <c r="G84" s="35"/>
    </row>
    <row r="85" spans="1:7" x14ac:dyDescent="0.25">
      <c r="A85" s="98" t="s">
        <v>83</v>
      </c>
      <c r="B85" s="154">
        <v>0</v>
      </c>
      <c r="C85" s="99">
        <v>0</v>
      </c>
      <c r="D85" s="39"/>
      <c r="E85"/>
      <c r="F85" s="35"/>
      <c r="G85" s="35"/>
    </row>
    <row r="86" spans="1:7" x14ac:dyDescent="0.25">
      <c r="A86" s="98" t="s">
        <v>84</v>
      </c>
      <c r="B86" s="154">
        <v>0</v>
      </c>
      <c r="C86" s="99">
        <v>0</v>
      </c>
      <c r="D86" s="39"/>
      <c r="E86"/>
      <c r="F86" s="35"/>
      <c r="G86" s="35"/>
    </row>
    <row r="87" spans="1:7" x14ac:dyDescent="0.25">
      <c r="A87" s="98" t="s">
        <v>85</v>
      </c>
      <c r="B87" s="154">
        <v>0</v>
      </c>
      <c r="C87" s="99">
        <v>0</v>
      </c>
      <c r="D87" s="39"/>
      <c r="E87"/>
      <c r="F87" s="35"/>
      <c r="G87" s="35"/>
    </row>
    <row r="88" spans="1:7" x14ac:dyDescent="0.25">
      <c r="A88" s="98" t="s">
        <v>94</v>
      </c>
      <c r="B88" s="154">
        <v>0</v>
      </c>
      <c r="C88" s="99">
        <v>0</v>
      </c>
      <c r="D88" s="39"/>
      <c r="E88"/>
      <c r="F88" s="35"/>
      <c r="G88" s="35"/>
    </row>
    <row r="89" spans="1:7" x14ac:dyDescent="0.25">
      <c r="A89" s="98" t="s">
        <v>86</v>
      </c>
      <c r="B89" s="154">
        <v>0</v>
      </c>
      <c r="C89" s="99">
        <v>0</v>
      </c>
      <c r="D89" s="39"/>
      <c r="E89"/>
      <c r="F89" s="35"/>
      <c r="G89" s="35"/>
    </row>
    <row r="90" spans="1:7" x14ac:dyDescent="0.25">
      <c r="A90" s="98" t="s">
        <v>87</v>
      </c>
      <c r="B90" s="154">
        <v>8.0354847004371308</v>
      </c>
      <c r="C90" s="99">
        <v>0</v>
      </c>
      <c r="D90" s="39"/>
      <c r="E90"/>
      <c r="F90" s="35"/>
      <c r="G90" s="35"/>
    </row>
    <row r="91" spans="1:7" x14ac:dyDescent="0.25">
      <c r="A91" s="98" t="s">
        <v>88</v>
      </c>
      <c r="B91" s="154">
        <v>0</v>
      </c>
      <c r="C91" s="99">
        <v>0</v>
      </c>
      <c r="D91" s="39"/>
      <c r="E91"/>
      <c r="F91" s="35"/>
      <c r="G91" s="35"/>
    </row>
    <row r="92" spans="1:7" x14ac:dyDescent="0.25">
      <c r="A92" s="98" t="s">
        <v>89</v>
      </c>
      <c r="B92" s="154">
        <v>19.268071899650845</v>
      </c>
      <c r="C92" s="99">
        <v>3.3953396585078054E-3</v>
      </c>
      <c r="D92" s="39"/>
      <c r="E92"/>
      <c r="F92" s="35"/>
      <c r="G92" s="35"/>
    </row>
    <row r="93" spans="1:7" x14ac:dyDescent="0.25">
      <c r="A93" s="98" t="s">
        <v>90</v>
      </c>
      <c r="B93" s="154">
        <v>165.31147653678175</v>
      </c>
      <c r="C93" s="99">
        <v>2.6567432609490082E-2</v>
      </c>
      <c r="D93" s="39"/>
      <c r="E93"/>
      <c r="F93" s="35"/>
      <c r="G93" s="35"/>
    </row>
    <row r="94" spans="1:7" ht="15.75" thickBot="1" x14ac:dyDescent="0.3">
      <c r="A94" s="98"/>
      <c r="B94" s="101"/>
      <c r="C94" s="101"/>
      <c r="D94" s="39"/>
    </row>
    <row r="95" spans="1:7" ht="15.75" thickBot="1" x14ac:dyDescent="0.3">
      <c r="A95" s="102" t="s">
        <v>137</v>
      </c>
      <c r="B95" s="103">
        <f>SUM(B2:B94)</f>
        <v>5541.0946646221964</v>
      </c>
      <c r="C95" s="104">
        <f>SUM(C2:C94)</f>
        <v>1.0000000000000002</v>
      </c>
      <c r="D95" s="39"/>
    </row>
    <row r="96" spans="1:7" x14ac:dyDescent="0.25">
      <c r="C96" s="57"/>
      <c r="D96" s="39"/>
    </row>
    <row r="97" spans="3:3" x14ac:dyDescent="0.25">
      <c r="C97" s="57"/>
    </row>
    <row r="98" spans="3:3" x14ac:dyDescent="0.25">
      <c r="C98" s="57"/>
    </row>
    <row r="99" spans="3:3" x14ac:dyDescent="0.25">
      <c r="C99" s="57"/>
    </row>
    <row r="100" spans="3:3" x14ac:dyDescent="0.25">
      <c r="C100" s="57"/>
    </row>
    <row r="101" spans="3:3" x14ac:dyDescent="0.25">
      <c r="C101" s="57"/>
    </row>
    <row r="102" spans="3:3" x14ac:dyDescent="0.25">
      <c r="C102" s="57"/>
    </row>
    <row r="103" spans="3:3" x14ac:dyDescent="0.25">
      <c r="C103" s="57"/>
    </row>
    <row r="104" spans="3:3" x14ac:dyDescent="0.25">
      <c r="C104" s="57"/>
    </row>
    <row r="105" spans="3:3" x14ac:dyDescent="0.25">
      <c r="C105" s="57"/>
    </row>
    <row r="106" spans="3:3" x14ac:dyDescent="0.25">
      <c r="C106" s="57"/>
    </row>
    <row r="107" spans="3:3" x14ac:dyDescent="0.25">
      <c r="C107" s="57"/>
    </row>
    <row r="108" spans="3:3" x14ac:dyDescent="0.25">
      <c r="C108" s="57"/>
    </row>
    <row r="109" spans="3:3" x14ac:dyDescent="0.25">
      <c r="C109" s="57"/>
    </row>
    <row r="110" spans="3:3" x14ac:dyDescent="0.25">
      <c r="C110" s="57"/>
    </row>
    <row r="111" spans="3:3" x14ac:dyDescent="0.25">
      <c r="C111" s="57"/>
    </row>
    <row r="112" spans="3:3" x14ac:dyDescent="0.25">
      <c r="C112" s="57"/>
    </row>
  </sheetData>
  <phoneticPr fontId="0" type="noConversion"/>
  <pageMargins left="0.25" right="0.25" top="0.75" bottom="0.75" header="0.3" footer="0.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>
    <tabColor rgb="FF7ABC32"/>
    <pageSetUpPr fitToPage="1"/>
  </sheetPr>
  <dimension ref="A1:H95"/>
  <sheetViews>
    <sheetView zoomScale="110" zoomScaleNormal="110" zoomScalePageLayoutView="110" workbookViewId="0"/>
  </sheetViews>
  <sheetFormatPr defaultColWidth="8.85546875" defaultRowHeight="12.75" x14ac:dyDescent="0.2"/>
  <cols>
    <col min="1" max="1" width="27.42578125" style="12" bestFit="1" customWidth="1"/>
    <col min="2" max="2" width="16.28515625" style="12" customWidth="1"/>
    <col min="3" max="3" width="14.28515625" style="12" customWidth="1"/>
    <col min="4" max="4" width="17" style="12" hidden="1" customWidth="1"/>
    <col min="5" max="5" width="15.7109375" style="12" hidden="1" customWidth="1"/>
    <col min="6" max="6" width="8.85546875" style="12"/>
    <col min="7" max="7" width="21.42578125" style="12" customWidth="1"/>
    <col min="8" max="8" width="23.140625" style="12" customWidth="1"/>
    <col min="9" max="10" width="8.85546875" style="12"/>
    <col min="11" max="11" width="14.85546875" style="12" customWidth="1"/>
    <col min="12" max="12" width="15.42578125" style="12" customWidth="1"/>
    <col min="13" max="13" width="8.85546875" style="12"/>
    <col min="14" max="14" width="12.42578125" style="12" bestFit="1" customWidth="1"/>
    <col min="15" max="15" width="14.42578125" style="12" customWidth="1"/>
    <col min="16" max="16384" width="8.85546875" style="12"/>
  </cols>
  <sheetData>
    <row r="1" spans="1:8" ht="38.25" customHeight="1" x14ac:dyDescent="0.2">
      <c r="A1" s="88" t="s">
        <v>144</v>
      </c>
      <c r="B1" s="89" t="s">
        <v>160</v>
      </c>
      <c r="C1" s="89" t="s">
        <v>145</v>
      </c>
      <c r="D1" s="90" t="s">
        <v>0</v>
      </c>
      <c r="E1" s="90" t="s">
        <v>1</v>
      </c>
    </row>
    <row r="2" spans="1:8" ht="15" x14ac:dyDescent="0.25">
      <c r="A2" s="81" t="s">
        <v>2</v>
      </c>
      <c r="B2" s="82">
        <v>11</v>
      </c>
      <c r="C2" s="83">
        <v>0</v>
      </c>
      <c r="D2" s="84">
        <v>2.2389578668837777E-2</v>
      </c>
      <c r="E2" s="84">
        <v>0</v>
      </c>
      <c r="G2" s="61"/>
      <c r="H2" s="60"/>
    </row>
    <row r="3" spans="1:8" ht="15" x14ac:dyDescent="0.25">
      <c r="A3" s="81" t="s">
        <v>3</v>
      </c>
      <c r="B3" s="82">
        <v>11</v>
      </c>
      <c r="C3" s="83">
        <v>0</v>
      </c>
      <c r="D3" s="84">
        <v>1.8318746183594546E-2</v>
      </c>
      <c r="E3" s="84">
        <v>0</v>
      </c>
      <c r="G3" s="61"/>
      <c r="H3" s="60"/>
    </row>
    <row r="4" spans="1:8" ht="15" x14ac:dyDescent="0.25">
      <c r="A4" s="81" t="s">
        <v>4</v>
      </c>
      <c r="B4" s="82">
        <v>12</v>
      </c>
      <c r="C4" s="83">
        <v>0</v>
      </c>
      <c r="D4" s="84">
        <v>0</v>
      </c>
      <c r="E4" s="84">
        <v>0</v>
      </c>
      <c r="G4" s="61"/>
      <c r="H4" s="60"/>
    </row>
    <row r="5" spans="1:8" ht="15" x14ac:dyDescent="0.25">
      <c r="A5" s="81" t="s">
        <v>5</v>
      </c>
      <c r="B5" s="82">
        <v>23</v>
      </c>
      <c r="C5" s="83">
        <v>0</v>
      </c>
      <c r="D5" s="84">
        <v>1.4247913698351312E-2</v>
      </c>
      <c r="E5" s="84">
        <v>0</v>
      </c>
      <c r="G5" s="61"/>
      <c r="H5" s="60"/>
    </row>
    <row r="6" spans="1:8" ht="15" x14ac:dyDescent="0.25">
      <c r="A6" s="81" t="s">
        <v>6</v>
      </c>
      <c r="B6" s="82">
        <v>12</v>
      </c>
      <c r="C6" s="83">
        <v>0</v>
      </c>
      <c r="D6" s="84">
        <v>1.6283329940972927E-2</v>
      </c>
      <c r="E6" s="84">
        <v>0</v>
      </c>
      <c r="G6" s="61"/>
      <c r="H6" s="60"/>
    </row>
    <row r="7" spans="1:8" ht="15" x14ac:dyDescent="0.25">
      <c r="A7" s="81" t="s">
        <v>7</v>
      </c>
      <c r="B7" s="82">
        <v>14</v>
      </c>
      <c r="C7" s="83">
        <v>0</v>
      </c>
      <c r="D7" s="84">
        <v>1.2212497455729696E-2</v>
      </c>
      <c r="E7" s="84">
        <v>0</v>
      </c>
      <c r="G7" s="61"/>
      <c r="H7" s="60"/>
    </row>
    <row r="8" spans="1:8" ht="15" x14ac:dyDescent="0.25">
      <c r="A8" s="81" t="s">
        <v>8</v>
      </c>
      <c r="B8" s="82">
        <v>22</v>
      </c>
      <c r="C8" s="83">
        <v>0</v>
      </c>
      <c r="D8" s="84">
        <v>2.0354162426216162E-2</v>
      </c>
      <c r="E8" s="84">
        <v>0</v>
      </c>
      <c r="G8" s="61"/>
      <c r="H8" s="60"/>
    </row>
    <row r="9" spans="1:8" ht="15" x14ac:dyDescent="0.25">
      <c r="A9" s="81" t="s">
        <v>9</v>
      </c>
      <c r="B9" s="82">
        <v>6</v>
      </c>
      <c r="C9" s="83">
        <v>3</v>
      </c>
      <c r="D9" s="84">
        <v>1.4247913698351312E-2</v>
      </c>
      <c r="E9" s="84">
        <v>2.9481132075471695E-2</v>
      </c>
      <c r="G9" s="61"/>
      <c r="H9" s="60"/>
    </row>
    <row r="10" spans="1:8" ht="15" x14ac:dyDescent="0.25">
      <c r="A10" s="81" t="s">
        <v>10</v>
      </c>
      <c r="B10" s="82">
        <v>17</v>
      </c>
      <c r="C10" s="83">
        <v>0</v>
      </c>
      <c r="D10" s="84">
        <v>0</v>
      </c>
      <c r="E10" s="84">
        <v>0</v>
      </c>
      <c r="G10" s="61"/>
      <c r="H10" s="60"/>
    </row>
    <row r="11" spans="1:8" ht="15" x14ac:dyDescent="0.25">
      <c r="A11" s="81" t="s">
        <v>11</v>
      </c>
      <c r="B11" s="82">
        <v>10</v>
      </c>
      <c r="C11" s="83">
        <v>0</v>
      </c>
      <c r="D11" s="66">
        <v>0</v>
      </c>
      <c r="E11" s="66">
        <v>0</v>
      </c>
      <c r="G11" s="61"/>
      <c r="H11" s="60"/>
    </row>
    <row r="12" spans="1:8" ht="15" x14ac:dyDescent="0.25">
      <c r="A12" s="81" t="s">
        <v>12</v>
      </c>
      <c r="B12" s="82">
        <v>0</v>
      </c>
      <c r="C12" s="83">
        <v>0</v>
      </c>
      <c r="D12" s="84">
        <v>6.1062487278648481E-3</v>
      </c>
      <c r="E12" s="84">
        <v>0</v>
      </c>
      <c r="G12" s="61"/>
      <c r="H12" s="60"/>
    </row>
    <row r="13" spans="1:8" ht="15" x14ac:dyDescent="0.25">
      <c r="A13" s="81" t="s">
        <v>13</v>
      </c>
      <c r="B13" s="82">
        <v>12</v>
      </c>
      <c r="C13" s="83">
        <v>0</v>
      </c>
      <c r="D13" s="84">
        <v>1.2212497455729696E-2</v>
      </c>
      <c r="E13" s="84">
        <v>0</v>
      </c>
      <c r="G13" s="61"/>
      <c r="H13" s="60"/>
    </row>
    <row r="14" spans="1:8" ht="15" x14ac:dyDescent="0.25">
      <c r="A14" s="81" t="s">
        <v>14</v>
      </c>
      <c r="B14" s="82">
        <v>4</v>
      </c>
      <c r="C14" s="83">
        <v>0</v>
      </c>
      <c r="D14" s="84">
        <v>3.0531243639324242E-2</v>
      </c>
      <c r="E14" s="84">
        <v>0</v>
      </c>
      <c r="G14" s="61"/>
      <c r="H14" s="60"/>
    </row>
    <row r="15" spans="1:8" ht="15" x14ac:dyDescent="0.25">
      <c r="A15" s="81" t="s">
        <v>15</v>
      </c>
      <c r="B15" s="82">
        <v>0</v>
      </c>
      <c r="C15" s="83">
        <v>0</v>
      </c>
      <c r="D15" s="84">
        <v>0</v>
      </c>
      <c r="E15" s="84">
        <v>0</v>
      </c>
      <c r="G15" s="61"/>
      <c r="H15" s="60"/>
    </row>
    <row r="16" spans="1:8" ht="15" x14ac:dyDescent="0.25">
      <c r="A16" s="81" t="s">
        <v>16</v>
      </c>
      <c r="B16" s="82">
        <v>21</v>
      </c>
      <c r="C16" s="83">
        <v>0</v>
      </c>
      <c r="D16" s="84">
        <v>2.4424994911459393E-2</v>
      </c>
      <c r="E16" s="84">
        <v>0</v>
      </c>
      <c r="G16" s="61"/>
      <c r="H16" s="60"/>
    </row>
    <row r="17" spans="1:8" ht="15" x14ac:dyDescent="0.25">
      <c r="A17" s="81" t="s">
        <v>17</v>
      </c>
      <c r="B17" s="82">
        <v>9.91</v>
      </c>
      <c r="C17" s="83">
        <v>0</v>
      </c>
      <c r="D17" s="84">
        <v>2.4547119886016686E-2</v>
      </c>
      <c r="E17" s="84">
        <v>0</v>
      </c>
      <c r="G17" s="61"/>
      <c r="H17" s="60"/>
    </row>
    <row r="18" spans="1:8" ht="15" x14ac:dyDescent="0.25">
      <c r="A18" s="81" t="s">
        <v>18</v>
      </c>
      <c r="B18" s="82">
        <v>10</v>
      </c>
      <c r="C18" s="83">
        <v>0</v>
      </c>
      <c r="D18" s="84">
        <v>6.1062487278648481E-3</v>
      </c>
      <c r="E18" s="84">
        <v>0</v>
      </c>
      <c r="G18" s="61"/>
      <c r="H18" s="60"/>
    </row>
    <row r="19" spans="1:8" ht="15" x14ac:dyDescent="0.25">
      <c r="A19" s="81" t="s">
        <v>19</v>
      </c>
      <c r="B19" s="82">
        <v>17</v>
      </c>
      <c r="C19" s="83">
        <v>0</v>
      </c>
      <c r="D19" s="84">
        <v>1.6283329940972927E-2</v>
      </c>
      <c r="E19" s="84">
        <v>0</v>
      </c>
      <c r="G19" s="61"/>
      <c r="H19" s="60"/>
    </row>
    <row r="20" spans="1:8" ht="15" x14ac:dyDescent="0.25">
      <c r="A20" s="81" t="s">
        <v>20</v>
      </c>
      <c r="B20" s="82">
        <v>17</v>
      </c>
      <c r="C20" s="83">
        <v>0</v>
      </c>
      <c r="D20" s="84">
        <v>1.2212497455729696E-2</v>
      </c>
      <c r="E20" s="84">
        <v>0</v>
      </c>
      <c r="G20" s="61"/>
      <c r="H20" s="60"/>
    </row>
    <row r="21" spans="1:8" ht="15" x14ac:dyDescent="0.25">
      <c r="A21" s="81" t="s">
        <v>21</v>
      </c>
      <c r="B21" s="82">
        <v>12</v>
      </c>
      <c r="C21" s="83">
        <v>0</v>
      </c>
      <c r="D21" s="84">
        <v>1.2212497455729696E-2</v>
      </c>
      <c r="E21" s="84">
        <v>1.2382075471698112E-2</v>
      </c>
      <c r="G21" s="61"/>
      <c r="H21" s="60"/>
    </row>
    <row r="22" spans="1:8" ht="15" x14ac:dyDescent="0.25">
      <c r="A22" s="81" t="s">
        <v>22</v>
      </c>
      <c r="B22" s="82">
        <v>0</v>
      </c>
      <c r="C22" s="83">
        <v>0</v>
      </c>
      <c r="D22" s="66">
        <v>0</v>
      </c>
      <c r="E22" s="66">
        <v>0</v>
      </c>
      <c r="G22" s="61"/>
      <c r="H22" s="60"/>
    </row>
    <row r="23" spans="1:8" ht="15" x14ac:dyDescent="0.25">
      <c r="A23" s="81" t="s">
        <v>23</v>
      </c>
      <c r="B23" s="82">
        <v>10</v>
      </c>
      <c r="C23" s="83">
        <v>0</v>
      </c>
      <c r="D23" s="84">
        <v>0</v>
      </c>
      <c r="E23" s="84">
        <v>0</v>
      </c>
      <c r="G23" s="61"/>
      <c r="H23" s="60"/>
    </row>
    <row r="24" spans="1:8" ht="15" x14ac:dyDescent="0.25">
      <c r="A24" s="81" t="s">
        <v>24</v>
      </c>
      <c r="B24" s="82">
        <v>10</v>
      </c>
      <c r="C24" s="83">
        <v>0</v>
      </c>
      <c r="D24" s="84">
        <v>1.2212497455729696E-2</v>
      </c>
      <c r="E24" s="84">
        <v>0</v>
      </c>
      <c r="G24" s="61"/>
      <c r="H24" s="60"/>
    </row>
    <row r="25" spans="1:8" ht="15" x14ac:dyDescent="0.25">
      <c r="A25" s="81" t="s">
        <v>25</v>
      </c>
      <c r="B25" s="82">
        <v>11</v>
      </c>
      <c r="C25" s="83">
        <v>0</v>
      </c>
      <c r="D25" s="84">
        <v>1.2212497455729696E-2</v>
      </c>
      <c r="E25" s="84">
        <v>0</v>
      </c>
      <c r="G25" s="61"/>
      <c r="H25" s="60"/>
    </row>
    <row r="26" spans="1:8" ht="15" x14ac:dyDescent="0.25">
      <c r="A26" s="81" t="s">
        <v>26</v>
      </c>
      <c r="B26" s="82">
        <v>19</v>
      </c>
      <c r="C26" s="83">
        <v>0</v>
      </c>
      <c r="D26" s="84">
        <v>1.6283329940972927E-2</v>
      </c>
      <c r="E26" s="84">
        <v>0</v>
      </c>
      <c r="G26" s="61"/>
      <c r="H26" s="60"/>
    </row>
    <row r="27" spans="1:8" ht="15" x14ac:dyDescent="0.25">
      <c r="A27" s="81" t="s">
        <v>27</v>
      </c>
      <c r="B27" s="82">
        <v>17</v>
      </c>
      <c r="C27" s="83">
        <v>0</v>
      </c>
      <c r="D27" s="84">
        <v>1.4247913698351312E-2</v>
      </c>
      <c r="E27" s="84">
        <v>0</v>
      </c>
      <c r="G27" s="61"/>
      <c r="H27" s="60"/>
    </row>
    <row r="28" spans="1:8" ht="15" x14ac:dyDescent="0.25">
      <c r="A28" s="81" t="s">
        <v>28</v>
      </c>
      <c r="B28" s="82">
        <v>15</v>
      </c>
      <c r="C28" s="83">
        <v>0</v>
      </c>
      <c r="D28" s="84">
        <v>0</v>
      </c>
      <c r="E28" s="84">
        <v>0</v>
      </c>
      <c r="G28" s="61"/>
      <c r="H28" s="60"/>
    </row>
    <row r="29" spans="1:8" ht="15" x14ac:dyDescent="0.25">
      <c r="A29" s="81" t="s">
        <v>29</v>
      </c>
      <c r="B29" s="82">
        <v>12</v>
      </c>
      <c r="C29" s="83">
        <v>0</v>
      </c>
      <c r="D29" s="84">
        <v>1.2212497455729696E-2</v>
      </c>
      <c r="E29" s="84">
        <v>0</v>
      </c>
      <c r="G29" s="61"/>
      <c r="H29" s="60"/>
    </row>
    <row r="30" spans="1:8" ht="15" x14ac:dyDescent="0.25">
      <c r="A30" s="81" t="s">
        <v>30</v>
      </c>
      <c r="B30" s="82">
        <v>14</v>
      </c>
      <c r="C30" s="83">
        <v>0</v>
      </c>
      <c r="D30" s="84">
        <v>6.1062487278648481E-3</v>
      </c>
      <c r="E30" s="84">
        <v>0</v>
      </c>
      <c r="G30" s="61"/>
      <c r="H30" s="60"/>
    </row>
    <row r="31" spans="1:8" ht="15" x14ac:dyDescent="0.25">
      <c r="A31" s="81" t="s">
        <v>31</v>
      </c>
      <c r="B31" s="82">
        <v>17</v>
      </c>
      <c r="C31" s="83">
        <v>0</v>
      </c>
      <c r="D31" s="84">
        <v>1.6283329940972927E-2</v>
      </c>
      <c r="E31" s="84">
        <v>0</v>
      </c>
      <c r="G31" s="61"/>
      <c r="H31" s="60"/>
    </row>
    <row r="32" spans="1:8" ht="15" x14ac:dyDescent="0.25">
      <c r="A32" s="81" t="s">
        <v>32</v>
      </c>
      <c r="B32" s="82">
        <v>17</v>
      </c>
      <c r="C32" s="83">
        <v>0</v>
      </c>
      <c r="D32" s="84">
        <v>0</v>
      </c>
      <c r="E32" s="84">
        <v>0</v>
      </c>
      <c r="G32" s="61"/>
      <c r="H32" s="60"/>
    </row>
    <row r="33" spans="1:8" ht="15" x14ac:dyDescent="0.25">
      <c r="A33" s="81" t="s">
        <v>33</v>
      </c>
      <c r="B33" s="82">
        <v>13.64</v>
      </c>
      <c r="C33" s="83">
        <v>0</v>
      </c>
      <c r="D33" s="84">
        <v>1.6283329940972927E-2</v>
      </c>
      <c r="E33" s="84">
        <v>0</v>
      </c>
      <c r="G33" s="61"/>
      <c r="H33" s="60"/>
    </row>
    <row r="34" spans="1:8" ht="15" x14ac:dyDescent="0.25">
      <c r="A34" s="81" t="s">
        <v>34</v>
      </c>
      <c r="B34" s="82">
        <v>0</v>
      </c>
      <c r="C34" s="83">
        <v>0</v>
      </c>
      <c r="D34" s="84">
        <v>6.1062487278648481E-3</v>
      </c>
      <c r="E34" s="84">
        <v>0</v>
      </c>
      <c r="G34" s="61"/>
      <c r="H34" s="60"/>
    </row>
    <row r="35" spans="1:8" ht="15" x14ac:dyDescent="0.25">
      <c r="A35" s="81" t="s">
        <v>35</v>
      </c>
      <c r="B35" s="82">
        <v>13</v>
      </c>
      <c r="C35" s="83">
        <v>0</v>
      </c>
      <c r="D35" s="84">
        <v>0</v>
      </c>
      <c r="E35" s="84">
        <v>0</v>
      </c>
      <c r="G35" s="61"/>
      <c r="H35" s="60"/>
    </row>
    <row r="36" spans="1:8" ht="15" x14ac:dyDescent="0.25">
      <c r="A36" s="81" t="s">
        <v>36</v>
      </c>
      <c r="B36" s="82">
        <v>17</v>
      </c>
      <c r="C36" s="83">
        <v>0</v>
      </c>
      <c r="D36" s="84">
        <v>1.6283329940972927E-2</v>
      </c>
      <c r="E36" s="84">
        <v>2.9481132075471695E-2</v>
      </c>
      <c r="G36" s="61"/>
      <c r="H36" s="60"/>
    </row>
    <row r="37" spans="1:8" ht="15" x14ac:dyDescent="0.25">
      <c r="A37" s="81" t="s">
        <v>37</v>
      </c>
      <c r="B37" s="82">
        <v>0</v>
      </c>
      <c r="C37" s="83">
        <v>0</v>
      </c>
      <c r="D37" s="84">
        <v>1.2212497455729696E-2</v>
      </c>
      <c r="E37" s="84">
        <v>0</v>
      </c>
      <c r="G37" s="61"/>
      <c r="H37" s="60"/>
    </row>
    <row r="38" spans="1:8" ht="15" x14ac:dyDescent="0.25">
      <c r="A38" s="81" t="s">
        <v>38</v>
      </c>
      <c r="B38" s="82">
        <v>14</v>
      </c>
      <c r="C38" s="83">
        <v>0</v>
      </c>
      <c r="D38" s="84">
        <v>1.4247913698351312E-2</v>
      </c>
      <c r="E38" s="84">
        <v>0</v>
      </c>
      <c r="G38" s="61"/>
      <c r="H38" s="60"/>
    </row>
    <row r="39" spans="1:8" ht="15" x14ac:dyDescent="0.25">
      <c r="A39" s="81" t="s">
        <v>39</v>
      </c>
      <c r="B39" s="82">
        <v>0</v>
      </c>
      <c r="C39" s="83">
        <v>0</v>
      </c>
      <c r="D39" s="84">
        <v>1.2212497455729696E-2</v>
      </c>
      <c r="E39" s="84">
        <v>5.896226415094339E-2</v>
      </c>
      <c r="G39" s="61"/>
      <c r="H39" s="60"/>
    </row>
    <row r="40" spans="1:8" ht="15" x14ac:dyDescent="0.25">
      <c r="A40" s="81" t="s">
        <v>40</v>
      </c>
      <c r="B40" s="82">
        <v>0</v>
      </c>
      <c r="C40" s="83">
        <v>0</v>
      </c>
      <c r="D40" s="84">
        <v>1.4980663545695095E-2</v>
      </c>
      <c r="E40" s="84">
        <v>0</v>
      </c>
      <c r="G40" s="61"/>
      <c r="H40" s="60"/>
    </row>
    <row r="41" spans="1:8" ht="15" x14ac:dyDescent="0.25">
      <c r="A41" s="81" t="s">
        <v>41</v>
      </c>
      <c r="B41" s="82">
        <v>17</v>
      </c>
      <c r="C41" s="83">
        <v>0</v>
      </c>
      <c r="D41" s="84">
        <v>0</v>
      </c>
      <c r="E41" s="84">
        <v>0</v>
      </c>
      <c r="G41" s="61"/>
      <c r="H41" s="60"/>
    </row>
    <row r="42" spans="1:8" ht="15" x14ac:dyDescent="0.25">
      <c r="A42" s="81" t="s">
        <v>42</v>
      </c>
      <c r="B42" s="82">
        <v>11</v>
      </c>
      <c r="C42" s="83">
        <v>0</v>
      </c>
      <c r="D42" s="84">
        <v>0</v>
      </c>
      <c r="E42" s="84">
        <v>0</v>
      </c>
      <c r="G42" s="61"/>
      <c r="H42" s="60"/>
    </row>
    <row r="43" spans="1:8" ht="15" x14ac:dyDescent="0.25">
      <c r="A43" s="81" t="s">
        <v>43</v>
      </c>
      <c r="B43" s="82">
        <v>18</v>
      </c>
      <c r="C43" s="83">
        <v>0</v>
      </c>
      <c r="D43" s="84">
        <v>1.4247913698351312E-2</v>
      </c>
      <c r="E43" s="84">
        <v>0</v>
      </c>
      <c r="G43" s="61"/>
      <c r="H43" s="60"/>
    </row>
    <row r="44" spans="1:8" ht="15" x14ac:dyDescent="0.25">
      <c r="A44" s="81" t="s">
        <v>93</v>
      </c>
      <c r="B44" s="82">
        <v>0</v>
      </c>
      <c r="C44" s="83">
        <v>0</v>
      </c>
      <c r="D44" s="84">
        <v>1.6283329940972927E-2</v>
      </c>
      <c r="E44" s="84">
        <v>5.896226415094339E-2</v>
      </c>
      <c r="G44" s="61"/>
      <c r="H44" s="60"/>
    </row>
    <row r="45" spans="1:8" ht="15" x14ac:dyDescent="0.25">
      <c r="A45" s="81" t="s">
        <v>44</v>
      </c>
      <c r="B45" s="82">
        <v>20</v>
      </c>
      <c r="C45" s="83">
        <v>0</v>
      </c>
      <c r="D45" s="84">
        <v>3.0531243639324242E-2</v>
      </c>
      <c r="E45" s="84">
        <v>1.4740566037735848E-2</v>
      </c>
      <c r="G45" s="61"/>
      <c r="H45" s="60"/>
    </row>
    <row r="46" spans="1:8" ht="15" x14ac:dyDescent="0.25">
      <c r="A46" s="81" t="s">
        <v>45</v>
      </c>
      <c r="B46" s="82">
        <v>9.36</v>
      </c>
      <c r="C46" s="83">
        <v>0</v>
      </c>
      <c r="D46" s="84">
        <v>1.8318746183594546E-2</v>
      </c>
      <c r="E46" s="84">
        <v>0</v>
      </c>
      <c r="G46" s="61"/>
      <c r="H46" s="60"/>
    </row>
    <row r="47" spans="1:8" ht="15" x14ac:dyDescent="0.25">
      <c r="A47" s="81" t="s">
        <v>46</v>
      </c>
      <c r="B47" s="82">
        <v>8</v>
      </c>
      <c r="C47" s="83">
        <v>0</v>
      </c>
      <c r="D47" s="84">
        <v>6.1062487278648481E-3</v>
      </c>
      <c r="E47" s="84">
        <v>0</v>
      </c>
      <c r="G47" s="61"/>
      <c r="H47" s="60"/>
    </row>
    <row r="48" spans="1:8" ht="15" x14ac:dyDescent="0.25">
      <c r="A48" s="81" t="s">
        <v>47</v>
      </c>
      <c r="B48" s="82">
        <v>17</v>
      </c>
      <c r="C48" s="83">
        <v>0</v>
      </c>
      <c r="D48" s="84">
        <v>0</v>
      </c>
      <c r="E48" s="84">
        <v>5.896226415094339E-2</v>
      </c>
      <c r="G48" s="61"/>
      <c r="H48" s="60"/>
    </row>
    <row r="49" spans="1:8" ht="15" x14ac:dyDescent="0.25">
      <c r="A49" s="81" t="s">
        <v>48</v>
      </c>
      <c r="B49" s="82">
        <v>1</v>
      </c>
      <c r="C49" s="83">
        <v>0</v>
      </c>
      <c r="D49" s="84">
        <v>2.2389578668837777E-2</v>
      </c>
      <c r="E49" s="84">
        <v>2.9481132075471695E-2</v>
      </c>
      <c r="G49" s="61"/>
      <c r="H49" s="60"/>
    </row>
    <row r="50" spans="1:8" ht="15" x14ac:dyDescent="0.25">
      <c r="A50" s="81" t="s">
        <v>49</v>
      </c>
      <c r="B50" s="82">
        <v>15</v>
      </c>
      <c r="C50" s="83">
        <v>0</v>
      </c>
      <c r="D50" s="84">
        <v>1.2212497455729696E-2</v>
      </c>
      <c r="E50" s="84">
        <v>8.8443396226415089E-2</v>
      </c>
      <c r="G50" s="61"/>
      <c r="H50" s="60"/>
    </row>
    <row r="51" spans="1:8" ht="15" x14ac:dyDescent="0.25">
      <c r="A51" s="81" t="s">
        <v>50</v>
      </c>
      <c r="B51" s="82">
        <v>22</v>
      </c>
      <c r="C51" s="83">
        <v>0</v>
      </c>
      <c r="D51" s="84">
        <v>0</v>
      </c>
      <c r="E51" s="84">
        <v>0</v>
      </c>
      <c r="G51" s="61"/>
      <c r="H51" s="60"/>
    </row>
    <row r="52" spans="1:8" ht="15" x14ac:dyDescent="0.25">
      <c r="A52" s="81" t="s">
        <v>51</v>
      </c>
      <c r="B52" s="82">
        <v>5</v>
      </c>
      <c r="C52" s="83">
        <v>0</v>
      </c>
      <c r="D52" s="84">
        <v>8.1416649704864636E-3</v>
      </c>
      <c r="E52" s="84">
        <v>5.896226415094339E-2</v>
      </c>
      <c r="G52" s="61"/>
      <c r="H52" s="60"/>
    </row>
    <row r="53" spans="1:8" ht="15" x14ac:dyDescent="0.25">
      <c r="A53" s="81" t="s">
        <v>52</v>
      </c>
      <c r="B53" s="82">
        <v>0</v>
      </c>
      <c r="C53" s="83">
        <v>0</v>
      </c>
      <c r="D53" s="84">
        <v>1.1154081009566455E-2</v>
      </c>
      <c r="E53" s="84">
        <v>0</v>
      </c>
      <c r="G53" s="61"/>
      <c r="H53" s="60"/>
    </row>
    <row r="54" spans="1:8" ht="15" x14ac:dyDescent="0.25">
      <c r="A54" s="81" t="s">
        <v>132</v>
      </c>
      <c r="B54" s="82">
        <v>8</v>
      </c>
      <c r="C54" s="83">
        <v>0</v>
      </c>
      <c r="D54" s="84">
        <v>9.1593730917972731E-3</v>
      </c>
      <c r="E54" s="84">
        <v>0</v>
      </c>
      <c r="G54" s="61"/>
      <c r="H54" s="60"/>
    </row>
    <row r="55" spans="1:8" ht="15" x14ac:dyDescent="0.25">
      <c r="A55" s="81" t="s">
        <v>53</v>
      </c>
      <c r="B55" s="82">
        <v>18</v>
      </c>
      <c r="C55" s="83">
        <v>0</v>
      </c>
      <c r="D55" s="84">
        <v>1.4247913698351312E-2</v>
      </c>
      <c r="E55" s="84">
        <v>0</v>
      </c>
      <c r="G55" s="61"/>
      <c r="H55" s="60"/>
    </row>
    <row r="56" spans="1:8" ht="15" x14ac:dyDescent="0.25">
      <c r="A56" s="81" t="s">
        <v>54</v>
      </c>
      <c r="B56" s="82">
        <v>17</v>
      </c>
      <c r="C56" s="83">
        <v>0</v>
      </c>
      <c r="D56" s="84">
        <v>0</v>
      </c>
      <c r="E56" s="84">
        <v>0</v>
      </c>
      <c r="G56" s="61"/>
      <c r="H56" s="60"/>
    </row>
    <row r="57" spans="1:8" ht="15" x14ac:dyDescent="0.25">
      <c r="A57" s="81" t="s">
        <v>55</v>
      </c>
      <c r="B57" s="82">
        <v>13</v>
      </c>
      <c r="C57" s="83">
        <v>0</v>
      </c>
      <c r="D57" s="84">
        <v>6.1062487278648481E-3</v>
      </c>
      <c r="E57" s="84">
        <v>5.896226415094339E-2</v>
      </c>
      <c r="G57" s="61"/>
      <c r="H57" s="60"/>
    </row>
    <row r="58" spans="1:8" ht="15" x14ac:dyDescent="0.25">
      <c r="A58" s="81" t="s">
        <v>56</v>
      </c>
      <c r="B58" s="82">
        <v>19</v>
      </c>
      <c r="C58" s="83">
        <v>0</v>
      </c>
      <c r="D58" s="84">
        <v>1.6283329940972927E-2</v>
      </c>
      <c r="E58" s="84">
        <v>0</v>
      </c>
      <c r="G58" s="61"/>
      <c r="H58" s="60"/>
    </row>
    <row r="59" spans="1:8" ht="15" x14ac:dyDescent="0.25">
      <c r="A59" s="81" t="s">
        <v>57</v>
      </c>
      <c r="B59" s="82">
        <v>4</v>
      </c>
      <c r="C59" s="83">
        <v>0</v>
      </c>
      <c r="D59" s="84">
        <v>0</v>
      </c>
      <c r="E59" s="84">
        <v>0</v>
      </c>
      <c r="G59" s="61"/>
      <c r="H59" s="60"/>
    </row>
    <row r="60" spans="1:8" ht="15" x14ac:dyDescent="0.25">
      <c r="A60" s="81" t="s">
        <v>58</v>
      </c>
      <c r="B60" s="82">
        <v>13</v>
      </c>
      <c r="C60" s="83">
        <v>0</v>
      </c>
      <c r="D60" s="84">
        <v>0</v>
      </c>
      <c r="E60" s="84">
        <v>5.896226415094339E-2</v>
      </c>
      <c r="G60" s="61"/>
      <c r="H60" s="60"/>
    </row>
    <row r="61" spans="1:8" ht="15" x14ac:dyDescent="0.25">
      <c r="A61" s="81" t="s">
        <v>59</v>
      </c>
      <c r="B61" s="82">
        <v>13</v>
      </c>
      <c r="C61" s="83">
        <v>0</v>
      </c>
      <c r="D61" s="84">
        <v>0</v>
      </c>
      <c r="E61" s="84">
        <v>2.9481132075471695E-2</v>
      </c>
      <c r="G61" s="61"/>
      <c r="H61" s="60"/>
    </row>
    <row r="62" spans="1:8" ht="15" x14ac:dyDescent="0.25">
      <c r="A62" s="81" t="s">
        <v>60</v>
      </c>
      <c r="B62" s="82">
        <v>17</v>
      </c>
      <c r="C62" s="83">
        <v>0</v>
      </c>
      <c r="D62" s="84">
        <v>4.0708324852432318E-3</v>
      </c>
      <c r="E62" s="84">
        <v>0</v>
      </c>
      <c r="G62" s="61"/>
      <c r="H62" s="60"/>
    </row>
    <row r="63" spans="1:8" ht="15" x14ac:dyDescent="0.25">
      <c r="A63" s="81" t="s">
        <v>61</v>
      </c>
      <c r="B63" s="82">
        <v>14</v>
      </c>
      <c r="C63" s="83">
        <v>0</v>
      </c>
      <c r="D63" s="84">
        <v>1.2212497455729696E-2</v>
      </c>
      <c r="E63" s="84">
        <v>0</v>
      </c>
      <c r="G63" s="61"/>
      <c r="H63" s="60"/>
    </row>
    <row r="64" spans="1:8" ht="15" x14ac:dyDescent="0.25">
      <c r="A64" s="81" t="s">
        <v>62</v>
      </c>
      <c r="B64" s="82">
        <v>18</v>
      </c>
      <c r="C64" s="83">
        <v>0</v>
      </c>
      <c r="D64" s="84">
        <v>4.0708324852432318E-3</v>
      </c>
      <c r="E64" s="84">
        <v>0</v>
      </c>
      <c r="G64" s="61"/>
      <c r="H64" s="60"/>
    </row>
    <row r="65" spans="1:8" ht="15" x14ac:dyDescent="0.25">
      <c r="A65" s="81" t="s">
        <v>63</v>
      </c>
      <c r="B65" s="82">
        <v>11</v>
      </c>
      <c r="C65" s="83">
        <v>0</v>
      </c>
      <c r="D65" s="84">
        <v>1.2212497455729696E-2</v>
      </c>
      <c r="E65" s="84">
        <v>0</v>
      </c>
      <c r="G65" s="61"/>
      <c r="H65" s="60"/>
    </row>
    <row r="66" spans="1:8" ht="15" x14ac:dyDescent="0.25">
      <c r="A66" s="81" t="s">
        <v>64</v>
      </c>
      <c r="B66" s="82">
        <v>14</v>
      </c>
      <c r="C66" s="83">
        <v>0</v>
      </c>
      <c r="D66" s="84">
        <v>2.0354162426216159E-3</v>
      </c>
      <c r="E66" s="84">
        <v>0</v>
      </c>
      <c r="G66" s="61"/>
      <c r="H66" s="60"/>
    </row>
    <row r="67" spans="1:8" ht="15" x14ac:dyDescent="0.25">
      <c r="A67" s="81" t="s">
        <v>65</v>
      </c>
      <c r="B67" s="82">
        <v>27</v>
      </c>
      <c r="C67" s="83">
        <v>0</v>
      </c>
      <c r="D67" s="66">
        <v>0</v>
      </c>
      <c r="E67" s="66">
        <v>0</v>
      </c>
      <c r="G67" s="61"/>
      <c r="H67" s="60"/>
    </row>
    <row r="68" spans="1:8" ht="15" x14ac:dyDescent="0.25">
      <c r="A68" s="81" t="s">
        <v>66</v>
      </c>
      <c r="B68" s="82">
        <v>13</v>
      </c>
      <c r="C68" s="83">
        <v>0</v>
      </c>
      <c r="D68" s="84">
        <v>6.1062487278648481E-3</v>
      </c>
      <c r="E68" s="84">
        <v>5.896226415094339E-2</v>
      </c>
      <c r="G68" s="61"/>
      <c r="H68" s="60"/>
    </row>
    <row r="69" spans="1:8" ht="15" x14ac:dyDescent="0.25">
      <c r="A69" s="81" t="s">
        <v>67</v>
      </c>
      <c r="B69" s="82">
        <v>22</v>
      </c>
      <c r="C69" s="83">
        <v>1.5</v>
      </c>
      <c r="D69" s="84">
        <v>2.2389578668837777E-2</v>
      </c>
      <c r="E69" s="84">
        <v>2.9481132075471695E-2</v>
      </c>
      <c r="G69" s="61"/>
      <c r="H69" s="60"/>
    </row>
    <row r="70" spans="1:8" ht="15" x14ac:dyDescent="0.25">
      <c r="A70" s="81" t="s">
        <v>68</v>
      </c>
      <c r="B70" s="82">
        <v>21</v>
      </c>
      <c r="C70" s="83">
        <v>0</v>
      </c>
      <c r="D70" s="84">
        <v>2.2389578668837777E-2</v>
      </c>
      <c r="E70" s="84">
        <v>2.9481132075471695E-2</v>
      </c>
      <c r="G70" s="61"/>
      <c r="H70" s="60"/>
    </row>
    <row r="71" spans="1:8" ht="15" x14ac:dyDescent="0.25">
      <c r="A71" s="81" t="s">
        <v>69</v>
      </c>
      <c r="B71" s="82">
        <v>22</v>
      </c>
      <c r="C71" s="83">
        <v>0</v>
      </c>
      <c r="D71" s="84">
        <v>3.3625076328109099E-2</v>
      </c>
      <c r="E71" s="84">
        <v>0</v>
      </c>
      <c r="G71" s="61"/>
      <c r="H71" s="60"/>
    </row>
    <row r="72" spans="1:8" ht="15" x14ac:dyDescent="0.25">
      <c r="A72" s="81" t="s">
        <v>70</v>
      </c>
      <c r="B72" s="82">
        <v>16.36</v>
      </c>
      <c r="C72" s="83">
        <v>0</v>
      </c>
      <c r="D72" s="84">
        <v>0</v>
      </c>
      <c r="E72" s="84">
        <v>0</v>
      </c>
      <c r="G72" s="61"/>
      <c r="H72" s="60"/>
    </row>
    <row r="73" spans="1:8" ht="15" x14ac:dyDescent="0.25">
      <c r="A73" s="81" t="s">
        <v>71</v>
      </c>
      <c r="B73" s="82">
        <v>0</v>
      </c>
      <c r="C73" s="83">
        <v>0</v>
      </c>
      <c r="D73" s="84">
        <v>0</v>
      </c>
      <c r="E73" s="84">
        <v>0</v>
      </c>
      <c r="G73" s="61"/>
      <c r="H73" s="60"/>
    </row>
    <row r="74" spans="1:8" ht="15" x14ac:dyDescent="0.25">
      <c r="A74" s="81" t="s">
        <v>72</v>
      </c>
      <c r="B74" s="82">
        <v>18</v>
      </c>
      <c r="C74" s="83">
        <v>0</v>
      </c>
      <c r="D74" s="84">
        <v>2.2389578668837777E-2</v>
      </c>
      <c r="E74" s="84">
        <v>2.9481132075471695E-2</v>
      </c>
      <c r="G74" s="61"/>
      <c r="H74" s="60"/>
    </row>
    <row r="75" spans="1:8" ht="15" x14ac:dyDescent="0.25">
      <c r="A75" s="81" t="s">
        <v>73</v>
      </c>
      <c r="B75" s="82">
        <v>17</v>
      </c>
      <c r="C75" s="83">
        <v>0</v>
      </c>
      <c r="D75" s="84">
        <v>1.6283329940972927E-2</v>
      </c>
      <c r="E75" s="84">
        <v>0</v>
      </c>
      <c r="G75" s="61"/>
      <c r="H75" s="60"/>
    </row>
    <row r="76" spans="1:8" ht="15" x14ac:dyDescent="0.25">
      <c r="A76" s="81" t="s">
        <v>74</v>
      </c>
      <c r="B76" s="82">
        <v>17</v>
      </c>
      <c r="C76" s="83">
        <v>0</v>
      </c>
      <c r="D76" s="84">
        <v>0</v>
      </c>
      <c r="E76" s="84">
        <v>0</v>
      </c>
      <c r="G76" s="61"/>
      <c r="H76" s="60"/>
    </row>
    <row r="77" spans="1:8" ht="15" x14ac:dyDescent="0.25">
      <c r="A77" s="81" t="s">
        <v>75</v>
      </c>
      <c r="B77" s="82">
        <v>20.36</v>
      </c>
      <c r="C77" s="83">
        <v>0</v>
      </c>
      <c r="D77" s="84">
        <v>2.8495827396702623E-2</v>
      </c>
      <c r="E77" s="84">
        <v>0</v>
      </c>
      <c r="G77" s="61"/>
      <c r="H77" s="60"/>
    </row>
    <row r="78" spans="1:8" ht="15" x14ac:dyDescent="0.25">
      <c r="A78" s="81" t="s">
        <v>76</v>
      </c>
      <c r="B78" s="82">
        <v>11</v>
      </c>
      <c r="C78" s="83">
        <v>0</v>
      </c>
      <c r="D78" s="84">
        <v>1.2212497455729696E-2</v>
      </c>
      <c r="E78" s="84">
        <v>0</v>
      </c>
      <c r="G78" s="61"/>
      <c r="H78" s="60"/>
    </row>
    <row r="79" spans="1:8" ht="15" x14ac:dyDescent="0.25">
      <c r="A79" s="81" t="s">
        <v>77</v>
      </c>
      <c r="B79" s="82">
        <v>17</v>
      </c>
      <c r="C79" s="83">
        <v>0</v>
      </c>
      <c r="D79" s="84">
        <v>2.4424994911459393E-2</v>
      </c>
      <c r="E79" s="84">
        <v>0</v>
      </c>
      <c r="G79" s="61"/>
      <c r="H79" s="60"/>
    </row>
    <row r="80" spans="1:8" ht="15" x14ac:dyDescent="0.25">
      <c r="A80" s="81" t="s">
        <v>78</v>
      </c>
      <c r="B80" s="82">
        <v>10</v>
      </c>
      <c r="C80" s="83">
        <v>0</v>
      </c>
      <c r="D80" s="84">
        <v>0</v>
      </c>
      <c r="E80" s="84">
        <v>0</v>
      </c>
      <c r="G80" s="61"/>
      <c r="H80" s="60"/>
    </row>
    <row r="81" spans="1:8" ht="15" x14ac:dyDescent="0.25">
      <c r="A81" s="81" t="s">
        <v>79</v>
      </c>
      <c r="B81" s="82">
        <v>23</v>
      </c>
      <c r="C81" s="83">
        <v>3</v>
      </c>
      <c r="D81" s="84">
        <v>2.0354162426216162E-2</v>
      </c>
      <c r="E81" s="84">
        <v>5.896226415094339E-2</v>
      </c>
      <c r="G81" s="61"/>
      <c r="H81" s="60"/>
    </row>
    <row r="82" spans="1:8" ht="15" x14ac:dyDescent="0.25">
      <c r="A82" s="81" t="s">
        <v>80</v>
      </c>
      <c r="B82" s="82">
        <v>3</v>
      </c>
      <c r="C82" s="83">
        <v>1</v>
      </c>
      <c r="D82" s="84">
        <v>4.0708324852432318E-3</v>
      </c>
      <c r="E82" s="84">
        <v>2.9481132075471695E-2</v>
      </c>
      <c r="G82" s="61"/>
      <c r="H82" s="60"/>
    </row>
    <row r="83" spans="1:8" ht="15" x14ac:dyDescent="0.25">
      <c r="A83" s="81" t="s">
        <v>81</v>
      </c>
      <c r="B83" s="82">
        <v>22</v>
      </c>
      <c r="C83" s="83">
        <v>0</v>
      </c>
      <c r="D83" s="84">
        <v>0</v>
      </c>
      <c r="E83" s="84">
        <v>8.8443396226415089E-2</v>
      </c>
      <c r="G83" s="61"/>
      <c r="H83" s="60"/>
    </row>
    <row r="84" spans="1:8" ht="15" x14ac:dyDescent="0.25">
      <c r="A84" s="81" t="s">
        <v>82</v>
      </c>
      <c r="B84" s="82">
        <v>12</v>
      </c>
      <c r="C84" s="83">
        <v>0</v>
      </c>
      <c r="D84" s="84">
        <v>1.2212497455729696E-2</v>
      </c>
      <c r="E84" s="84">
        <v>0</v>
      </c>
      <c r="G84" s="61"/>
      <c r="H84" s="60"/>
    </row>
    <row r="85" spans="1:8" ht="15" x14ac:dyDescent="0.25">
      <c r="A85" s="81" t="s">
        <v>83</v>
      </c>
      <c r="B85" s="82">
        <v>11</v>
      </c>
      <c r="C85" s="83">
        <v>0</v>
      </c>
      <c r="D85" s="84">
        <v>6.1062487278648481E-3</v>
      </c>
      <c r="E85" s="84">
        <v>0</v>
      </c>
      <c r="G85" s="61"/>
      <c r="H85" s="60"/>
    </row>
    <row r="86" spans="1:8" ht="15" x14ac:dyDescent="0.25">
      <c r="A86" s="81" t="s">
        <v>84</v>
      </c>
      <c r="B86" s="82">
        <v>0</v>
      </c>
      <c r="C86" s="83">
        <v>0</v>
      </c>
      <c r="D86" s="84">
        <v>1.2212497455729696E-2</v>
      </c>
      <c r="E86" s="84">
        <v>0</v>
      </c>
      <c r="G86" s="61"/>
      <c r="H86" s="60"/>
    </row>
    <row r="87" spans="1:8" ht="15" x14ac:dyDescent="0.25">
      <c r="A87" s="81" t="s">
        <v>85</v>
      </c>
      <c r="B87" s="82">
        <v>0</v>
      </c>
      <c r="C87" s="83">
        <v>0</v>
      </c>
      <c r="D87" s="84">
        <v>0</v>
      </c>
      <c r="E87" s="84">
        <v>0</v>
      </c>
      <c r="G87" s="61"/>
      <c r="H87" s="60"/>
    </row>
    <row r="88" spans="1:8" ht="15" x14ac:dyDescent="0.25">
      <c r="A88" s="81" t="s">
        <v>94</v>
      </c>
      <c r="B88" s="82">
        <v>10</v>
      </c>
      <c r="C88" s="83">
        <v>0</v>
      </c>
      <c r="D88" s="84">
        <v>1.4247913698351312E-2</v>
      </c>
      <c r="E88" s="84">
        <v>0</v>
      </c>
      <c r="G88" s="61"/>
      <c r="H88" s="60"/>
    </row>
    <row r="89" spans="1:8" ht="15" x14ac:dyDescent="0.25">
      <c r="A89" s="81" t="s">
        <v>86</v>
      </c>
      <c r="B89" s="82">
        <v>2</v>
      </c>
      <c r="C89" s="83">
        <v>0</v>
      </c>
      <c r="D89" s="84">
        <v>2.2430286993690207E-2</v>
      </c>
      <c r="E89" s="84">
        <v>0</v>
      </c>
      <c r="G89" s="61"/>
      <c r="H89" s="60"/>
    </row>
    <row r="90" spans="1:8" ht="15" x14ac:dyDescent="0.25">
      <c r="A90" s="81" t="s">
        <v>87</v>
      </c>
      <c r="B90" s="82">
        <v>17</v>
      </c>
      <c r="C90" s="83">
        <v>0</v>
      </c>
      <c r="D90" s="84">
        <v>2.0354162426216159E-3</v>
      </c>
      <c r="E90" s="84">
        <v>0</v>
      </c>
      <c r="G90" s="61"/>
      <c r="H90" s="60"/>
    </row>
    <row r="91" spans="1:8" ht="15" x14ac:dyDescent="0.25">
      <c r="A91" s="81" t="s">
        <v>88</v>
      </c>
      <c r="B91" s="82">
        <v>0</v>
      </c>
      <c r="C91" s="83">
        <v>0</v>
      </c>
      <c r="D91" s="84">
        <v>1.4980663545695095E-2</v>
      </c>
      <c r="E91" s="84">
        <v>0</v>
      </c>
      <c r="G91" s="61"/>
      <c r="H91" s="60"/>
    </row>
    <row r="92" spans="1:8" ht="15" x14ac:dyDescent="0.25">
      <c r="A92" s="81" t="s">
        <v>89</v>
      </c>
      <c r="B92" s="82">
        <v>22</v>
      </c>
      <c r="C92" s="83">
        <v>0</v>
      </c>
      <c r="D92" s="84">
        <v>3.0531243639324242E-2</v>
      </c>
      <c r="E92" s="84">
        <v>5.896226415094339E-2</v>
      </c>
      <c r="G92" s="61"/>
      <c r="H92" s="60"/>
    </row>
    <row r="93" spans="1:8" ht="15" x14ac:dyDescent="0.25">
      <c r="A93" s="81" t="s">
        <v>90</v>
      </c>
      <c r="B93" s="82">
        <v>16</v>
      </c>
      <c r="C93" s="83">
        <v>0</v>
      </c>
      <c r="D93" s="84">
        <v>8.1416649704864636E-3</v>
      </c>
      <c r="E93" s="84">
        <v>2.9481132075471695E-2</v>
      </c>
      <c r="G93" s="61"/>
      <c r="H93" s="60"/>
    </row>
    <row r="94" spans="1:8" x14ac:dyDescent="0.2">
      <c r="A94" s="91"/>
      <c r="B94" s="91"/>
      <c r="C94" s="91"/>
      <c r="D94" s="91"/>
      <c r="E94" s="91"/>
    </row>
    <row r="95" spans="1:8" ht="15" x14ac:dyDescent="0.2">
      <c r="A95" s="92" t="s">
        <v>153</v>
      </c>
      <c r="B95" s="93">
        <f>SUM(B2:B93)</f>
        <v>1132.6300000000001</v>
      </c>
      <c r="C95" s="93">
        <f>SUM(C2:C93)</f>
        <v>8.5</v>
      </c>
      <c r="D95" s="94">
        <f>SUM(D2:D93)</f>
        <v>0.99999999999999989</v>
      </c>
      <c r="E95" s="94">
        <f>SUM(E2:E93)</f>
        <v>0.99999999999999978</v>
      </c>
    </row>
  </sheetData>
  <phoneticPr fontId="0" type="noConversion"/>
  <pageMargins left="0.23622047244094491" right="0.23622047244094491" top="0.19685039370078741" bottom="0.15748031496062992" header="0.31496062992125984" footer="0.3149606299212598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tabColor rgb="FF92D050"/>
  </sheetPr>
  <dimension ref="A1:I414"/>
  <sheetViews>
    <sheetView zoomScale="110" zoomScaleNormal="110" zoomScalePageLayoutView="110" workbookViewId="0"/>
  </sheetViews>
  <sheetFormatPr defaultColWidth="8.85546875" defaultRowHeight="15" x14ac:dyDescent="0.25"/>
  <cols>
    <col min="1" max="1" width="34.85546875" style="28" customWidth="1"/>
    <col min="2" max="2" width="18.42578125" style="28" customWidth="1"/>
    <col min="3" max="3" width="23.28515625" style="28" hidden="1" customWidth="1"/>
    <col min="4" max="4" width="12.42578125" style="27" bestFit="1" customWidth="1"/>
    <col min="5" max="5" width="18.85546875" style="27" customWidth="1"/>
    <col min="6" max="6" width="16.85546875" style="27" customWidth="1"/>
    <col min="7" max="7" width="24.140625" style="27" customWidth="1"/>
    <col min="8" max="9" width="12.42578125" style="27" bestFit="1" customWidth="1"/>
    <col min="10" max="16384" width="8.85546875" style="27"/>
  </cols>
  <sheetData>
    <row r="1" spans="1:9" ht="15.75" thickBot="1" x14ac:dyDescent="0.3">
      <c r="A1" s="86" t="s">
        <v>144</v>
      </c>
      <c r="B1" s="87" t="s">
        <v>91</v>
      </c>
      <c r="C1" s="87" t="s">
        <v>92</v>
      </c>
      <c r="E1" s="58"/>
      <c r="F1" s="58"/>
      <c r="G1" s="58"/>
      <c r="H1" s="58"/>
      <c r="I1" s="58"/>
    </row>
    <row r="2" spans="1:9" x14ac:dyDescent="0.25">
      <c r="A2" s="73" t="s">
        <v>2</v>
      </c>
      <c r="B2" s="155">
        <v>28.154090794194584</v>
      </c>
      <c r="C2" s="74">
        <v>5.5207272913017635E-2</v>
      </c>
      <c r="E2" s="59"/>
      <c r="F2" s="59"/>
      <c r="G2" s="54"/>
      <c r="H2" s="58"/>
      <c r="I2" s="58"/>
    </row>
    <row r="3" spans="1:9" x14ac:dyDescent="0.25">
      <c r="A3" s="73" t="s">
        <v>3</v>
      </c>
      <c r="B3" s="155">
        <v>0.65287350855674064</v>
      </c>
      <c r="C3" s="74">
        <v>3.7571789125424176E-4</v>
      </c>
      <c r="E3" s="59"/>
      <c r="F3" s="59"/>
      <c r="G3" s="54"/>
      <c r="H3" s="58"/>
      <c r="I3" s="58"/>
    </row>
    <row r="4" spans="1:9" x14ac:dyDescent="0.25">
      <c r="A4" s="73" t="s">
        <v>4</v>
      </c>
      <c r="B4" s="155">
        <v>3.0095922797734653</v>
      </c>
      <c r="C4" s="74">
        <v>9.4539250939678771E-3</v>
      </c>
      <c r="E4" s="59"/>
      <c r="F4" s="59"/>
      <c r="G4" s="54"/>
      <c r="H4" s="58"/>
      <c r="I4" s="58"/>
    </row>
    <row r="5" spans="1:9" x14ac:dyDescent="0.25">
      <c r="A5" s="73" t="s">
        <v>5</v>
      </c>
      <c r="B5" s="155">
        <v>2.3232066929590331</v>
      </c>
      <c r="C5" s="74">
        <v>5.2952508462501113E-3</v>
      </c>
      <c r="E5" s="59"/>
      <c r="F5" s="59"/>
      <c r="G5" s="54"/>
      <c r="H5" s="58"/>
      <c r="I5" s="58"/>
    </row>
    <row r="6" spans="1:9" x14ac:dyDescent="0.25">
      <c r="A6" s="73" t="s">
        <v>6</v>
      </c>
      <c r="B6" s="155">
        <v>8.6089165767198708</v>
      </c>
      <c r="C6" s="74">
        <v>1.7235562992249931E-2</v>
      </c>
      <c r="E6" s="59"/>
      <c r="F6" s="59"/>
      <c r="G6" s="54"/>
      <c r="H6" s="58"/>
      <c r="I6" s="58"/>
    </row>
    <row r="7" spans="1:9" x14ac:dyDescent="0.25">
      <c r="A7" s="73" t="s">
        <v>7</v>
      </c>
      <c r="B7" s="155">
        <v>7.0877021114907857</v>
      </c>
      <c r="C7" s="74">
        <v>8.9689277640413977E-3</v>
      </c>
      <c r="E7" s="59"/>
      <c r="F7" s="59"/>
      <c r="G7" s="54"/>
      <c r="H7" s="58"/>
      <c r="I7" s="58"/>
    </row>
    <row r="8" spans="1:9" x14ac:dyDescent="0.25">
      <c r="A8" s="73" t="s">
        <v>8</v>
      </c>
      <c r="B8" s="155">
        <v>0.88947717962748485</v>
      </c>
      <c r="C8" s="74">
        <v>1.2374845500976411E-3</v>
      </c>
      <c r="E8" s="59"/>
      <c r="F8" s="59"/>
      <c r="G8" s="54"/>
      <c r="H8" s="58"/>
      <c r="I8" s="58"/>
    </row>
    <row r="9" spans="1:9" x14ac:dyDescent="0.25">
      <c r="A9" s="73" t="s">
        <v>9</v>
      </c>
      <c r="B9" s="155">
        <v>0.48030468919198654</v>
      </c>
      <c r="C9" s="74">
        <v>1.1720399202859088E-3</v>
      </c>
      <c r="E9" s="59"/>
      <c r="F9" s="59"/>
      <c r="G9" s="54"/>
      <c r="H9" s="58"/>
      <c r="I9" s="58"/>
    </row>
    <row r="10" spans="1:9" x14ac:dyDescent="0.25">
      <c r="A10" s="73" t="s">
        <v>10</v>
      </c>
      <c r="B10" s="155">
        <v>2.2974446646780633</v>
      </c>
      <c r="C10" s="74">
        <v>2.8131353329785415E-3</v>
      </c>
      <c r="E10" s="59"/>
      <c r="F10" s="59"/>
      <c r="G10" s="54"/>
      <c r="H10" s="58"/>
      <c r="I10" s="58"/>
    </row>
    <row r="11" spans="1:9" x14ac:dyDescent="0.25">
      <c r="A11" s="73" t="s">
        <v>11</v>
      </c>
      <c r="B11" s="155">
        <v>1.1198399633957608E-2</v>
      </c>
      <c r="C11" s="70">
        <v>0</v>
      </c>
      <c r="E11" s="59"/>
      <c r="F11" s="59"/>
      <c r="G11" s="54"/>
      <c r="H11" s="58"/>
      <c r="I11" s="58"/>
    </row>
    <row r="12" spans="1:9" x14ac:dyDescent="0.25">
      <c r="A12" s="73" t="s">
        <v>12</v>
      </c>
      <c r="B12" s="155">
        <v>1.6756886084834305E-2</v>
      </c>
      <c r="C12" s="85">
        <v>2.3019598511180179E-5</v>
      </c>
      <c r="E12" s="59"/>
      <c r="F12" s="59"/>
      <c r="G12" s="54"/>
      <c r="H12" s="58"/>
      <c r="I12" s="58"/>
    </row>
    <row r="13" spans="1:9" x14ac:dyDescent="0.25">
      <c r="A13" s="73" t="s">
        <v>13</v>
      </c>
      <c r="B13" s="155">
        <v>3.4606587601950221</v>
      </c>
      <c r="C13" s="74">
        <v>8.8440464507695479E-3</v>
      </c>
      <c r="E13" s="59"/>
      <c r="F13" s="59"/>
      <c r="G13" s="54"/>
      <c r="H13" s="58"/>
      <c r="I13" s="58"/>
    </row>
    <row r="14" spans="1:9" x14ac:dyDescent="0.25">
      <c r="A14" s="73" t="s">
        <v>14</v>
      </c>
      <c r="B14" s="155">
        <v>22.426590399100771</v>
      </c>
      <c r="C14" s="74">
        <v>3.6683228292112485E-2</v>
      </c>
      <c r="E14" s="59"/>
      <c r="F14" s="59"/>
      <c r="G14" s="54"/>
      <c r="H14" s="58"/>
      <c r="I14" s="58"/>
    </row>
    <row r="15" spans="1:9" x14ac:dyDescent="0.25">
      <c r="A15" s="73" t="s">
        <v>15</v>
      </c>
      <c r="B15" s="155">
        <v>1.9064718909172964</v>
      </c>
      <c r="C15" s="74">
        <v>1.5018450639998598E-3</v>
      </c>
      <c r="E15" s="59"/>
      <c r="F15" s="59"/>
      <c r="G15" s="54"/>
      <c r="H15" s="58"/>
      <c r="I15" s="58"/>
    </row>
    <row r="16" spans="1:9" x14ac:dyDescent="0.25">
      <c r="A16" s="73" t="s">
        <v>16</v>
      </c>
      <c r="B16" s="155">
        <v>1.2322011619805389</v>
      </c>
      <c r="C16" s="74">
        <v>4.3309529565560339E-3</v>
      </c>
      <c r="E16" s="59"/>
      <c r="F16" s="59"/>
      <c r="G16" s="54"/>
      <c r="H16" s="58"/>
      <c r="I16" s="58"/>
    </row>
    <row r="17" spans="1:9" x14ac:dyDescent="0.25">
      <c r="A17" s="73" t="s">
        <v>17</v>
      </c>
      <c r="B17" s="155">
        <v>1.4398049484996154E-2</v>
      </c>
      <c r="C17" s="85">
        <v>1.1343473705219601E-5</v>
      </c>
      <c r="E17" s="59"/>
      <c r="F17" s="59"/>
      <c r="G17" s="54"/>
      <c r="H17" s="58"/>
      <c r="I17" s="58"/>
    </row>
    <row r="18" spans="1:9" x14ac:dyDescent="0.25">
      <c r="A18" s="73" t="s">
        <v>18</v>
      </c>
      <c r="B18" s="155">
        <v>11.939824029717444</v>
      </c>
      <c r="C18" s="74">
        <v>1.8811035697321021E-2</v>
      </c>
      <c r="E18" s="59"/>
      <c r="F18" s="59"/>
      <c r="G18" s="54"/>
      <c r="H18" s="58"/>
      <c r="I18" s="58"/>
    </row>
    <row r="19" spans="1:9" x14ac:dyDescent="0.25">
      <c r="A19" s="73" t="s">
        <v>19</v>
      </c>
      <c r="B19" s="155">
        <v>0.60334459668324703</v>
      </c>
      <c r="C19" s="85">
        <v>7.8807433003855759E-5</v>
      </c>
      <c r="E19" s="59"/>
      <c r="F19" s="59"/>
      <c r="G19" s="54"/>
      <c r="H19" s="58"/>
      <c r="I19" s="58"/>
    </row>
    <row r="20" spans="1:9" x14ac:dyDescent="0.25">
      <c r="A20" s="73" t="s">
        <v>20</v>
      </c>
      <c r="B20" s="155">
        <v>0</v>
      </c>
      <c r="C20" s="74">
        <v>2.2598422039549339E-3</v>
      </c>
      <c r="E20" s="59"/>
      <c r="F20" s="59"/>
      <c r="G20" s="54"/>
      <c r="H20" s="58"/>
      <c r="I20" s="58"/>
    </row>
    <row r="21" spans="1:9" x14ac:dyDescent="0.25">
      <c r="A21" s="73" t="s">
        <v>21</v>
      </c>
      <c r="B21" s="155">
        <v>19.885183302134735</v>
      </c>
      <c r="C21" s="74">
        <v>4.8582766418501559E-2</v>
      </c>
      <c r="E21" s="59"/>
      <c r="F21" s="59"/>
      <c r="G21" s="54"/>
      <c r="H21" s="58"/>
      <c r="I21" s="58"/>
    </row>
    <row r="22" spans="1:9" x14ac:dyDescent="0.25">
      <c r="A22" s="73" t="s">
        <v>22</v>
      </c>
      <c r="B22" s="155">
        <v>1.3308320553179092</v>
      </c>
      <c r="C22" s="71">
        <v>0</v>
      </c>
      <c r="E22" s="59"/>
      <c r="F22" s="59"/>
      <c r="G22" s="54"/>
      <c r="H22" s="58"/>
      <c r="I22" s="58"/>
    </row>
    <row r="23" spans="1:9" x14ac:dyDescent="0.25">
      <c r="A23" s="73" t="s">
        <v>23</v>
      </c>
      <c r="B23" s="155">
        <v>2.9856853300872723</v>
      </c>
      <c r="C23" s="74">
        <v>8.692673144178183E-3</v>
      </c>
      <c r="E23" s="59"/>
      <c r="F23" s="59"/>
      <c r="G23" s="54"/>
      <c r="H23" s="58"/>
      <c r="I23" s="58"/>
    </row>
    <row r="24" spans="1:9" x14ac:dyDescent="0.25">
      <c r="A24" s="73" t="s">
        <v>24</v>
      </c>
      <c r="B24" s="155">
        <v>0</v>
      </c>
      <c r="C24" s="74">
        <v>0</v>
      </c>
      <c r="E24" s="59"/>
      <c r="F24" s="59"/>
      <c r="G24" s="54"/>
      <c r="H24" s="58"/>
      <c r="I24" s="58"/>
    </row>
    <row r="25" spans="1:9" x14ac:dyDescent="0.25">
      <c r="A25" s="73" t="s">
        <v>25</v>
      </c>
      <c r="B25" s="155">
        <v>0.20910969245639136</v>
      </c>
      <c r="C25" s="74">
        <v>8.6400464751786575E-4</v>
      </c>
      <c r="E25" s="59"/>
      <c r="F25" s="59"/>
      <c r="G25" s="54"/>
      <c r="H25" s="58"/>
      <c r="I25" s="58"/>
    </row>
    <row r="26" spans="1:9" x14ac:dyDescent="0.25">
      <c r="A26" s="73" t="s">
        <v>26</v>
      </c>
      <c r="B26" s="155">
        <v>22.288310320717454</v>
      </c>
      <c r="C26" s="74">
        <v>3.5249001216374358E-2</v>
      </c>
      <c r="E26" s="59"/>
      <c r="F26" s="59"/>
      <c r="G26" s="54"/>
      <c r="H26" s="58"/>
      <c r="I26" s="58"/>
    </row>
    <row r="27" spans="1:9" x14ac:dyDescent="0.25">
      <c r="A27" s="73" t="s">
        <v>27</v>
      </c>
      <c r="B27" s="155">
        <v>0.73517949885892642</v>
      </c>
      <c r="C27" s="74">
        <v>7.4986246360747473E-3</v>
      </c>
      <c r="E27" s="59"/>
      <c r="F27" s="59"/>
      <c r="G27" s="54"/>
      <c r="H27" s="58"/>
      <c r="I27" s="58"/>
    </row>
    <row r="28" spans="1:9" x14ac:dyDescent="0.25">
      <c r="A28" s="73" t="s">
        <v>28</v>
      </c>
      <c r="B28" s="155">
        <v>18.017890197070287</v>
      </c>
      <c r="C28" s="74">
        <v>3.5178325981593365E-2</v>
      </c>
      <c r="E28" s="59"/>
      <c r="F28" s="59"/>
      <c r="G28" s="54"/>
      <c r="H28" s="58"/>
      <c r="I28" s="58"/>
    </row>
    <row r="29" spans="1:9" x14ac:dyDescent="0.25">
      <c r="A29" s="73" t="s">
        <v>29</v>
      </c>
      <c r="B29" s="155">
        <v>1.1986980240335923</v>
      </c>
      <c r="C29" s="74">
        <v>3.7268611016580649E-3</v>
      </c>
      <c r="E29" s="59"/>
      <c r="F29" s="59"/>
      <c r="G29" s="54"/>
      <c r="H29" s="58"/>
      <c r="I29" s="58"/>
    </row>
    <row r="30" spans="1:9" x14ac:dyDescent="0.25">
      <c r="A30" s="73" t="s">
        <v>30</v>
      </c>
      <c r="B30" s="155">
        <v>2.0265564714984388</v>
      </c>
      <c r="C30" s="74">
        <v>3.7651950707446855E-3</v>
      </c>
      <c r="E30" s="59"/>
      <c r="F30" s="59"/>
      <c r="G30" s="54"/>
      <c r="H30" s="58"/>
      <c r="I30" s="58"/>
    </row>
    <row r="31" spans="1:9" x14ac:dyDescent="0.25">
      <c r="A31" s="73" t="s">
        <v>31</v>
      </c>
      <c r="B31" s="155">
        <v>1.5914614366509436</v>
      </c>
      <c r="C31" s="74">
        <v>9.8285713203069541E-3</v>
      </c>
      <c r="E31" s="59"/>
      <c r="F31" s="59"/>
      <c r="G31" s="54"/>
      <c r="H31" s="58"/>
      <c r="I31" s="58"/>
    </row>
    <row r="32" spans="1:9" x14ac:dyDescent="0.25">
      <c r="A32" s="73" t="s">
        <v>32</v>
      </c>
      <c r="B32" s="155">
        <v>0</v>
      </c>
      <c r="C32" s="74">
        <v>0</v>
      </c>
      <c r="E32" s="59"/>
      <c r="F32" s="59"/>
      <c r="G32" s="54"/>
      <c r="H32" s="58"/>
      <c r="I32" s="58"/>
    </row>
    <row r="33" spans="1:9" x14ac:dyDescent="0.25">
      <c r="A33" s="73" t="s">
        <v>33</v>
      </c>
      <c r="B33" s="155">
        <v>0</v>
      </c>
      <c r="C33" s="74">
        <v>0</v>
      </c>
      <c r="E33" s="59"/>
      <c r="F33" s="59"/>
      <c r="G33" s="54"/>
      <c r="H33" s="58"/>
      <c r="I33" s="58"/>
    </row>
    <row r="34" spans="1:9" x14ac:dyDescent="0.25">
      <c r="A34" s="73" t="s">
        <v>34</v>
      </c>
      <c r="B34" s="155">
        <v>0.27389981152866777</v>
      </c>
      <c r="C34" s="74">
        <v>5.4252581128131109E-4</v>
      </c>
      <c r="E34" s="59"/>
      <c r="F34" s="59"/>
      <c r="G34" s="54"/>
      <c r="H34" s="58"/>
      <c r="I34" s="58"/>
    </row>
    <row r="35" spans="1:9" x14ac:dyDescent="0.25">
      <c r="A35" s="73" t="s">
        <v>35</v>
      </c>
      <c r="B35" s="155">
        <v>24.210041049585531</v>
      </c>
      <c r="C35" s="74">
        <v>4.1016109841568602E-2</v>
      </c>
      <c r="E35" s="59"/>
      <c r="F35" s="59"/>
      <c r="G35" s="55"/>
      <c r="H35" s="58"/>
      <c r="I35" s="58"/>
    </row>
    <row r="36" spans="1:9" x14ac:dyDescent="0.25">
      <c r="A36" s="73" t="s">
        <v>36</v>
      </c>
      <c r="B36" s="155">
        <v>0.98434530777569629</v>
      </c>
      <c r="C36" s="74">
        <v>7.8093182442694987E-3</v>
      </c>
      <c r="E36" s="59"/>
      <c r="F36" s="59"/>
      <c r="G36" s="55"/>
      <c r="H36" s="58"/>
      <c r="I36" s="58"/>
    </row>
    <row r="37" spans="1:9" x14ac:dyDescent="0.25">
      <c r="A37" s="73" t="s">
        <v>37</v>
      </c>
      <c r="B37" s="155">
        <v>0.66401607996515022</v>
      </c>
      <c r="C37" s="74">
        <v>2.0923621927009424E-3</v>
      </c>
      <c r="E37" s="59"/>
      <c r="F37" s="59"/>
      <c r="G37" s="55"/>
      <c r="H37" s="58"/>
      <c r="I37" s="58"/>
    </row>
    <row r="38" spans="1:9" x14ac:dyDescent="0.25">
      <c r="A38" s="73" t="s">
        <v>38</v>
      </c>
      <c r="B38" s="155">
        <v>1.7935653795976616</v>
      </c>
      <c r="C38" s="74">
        <v>7.8294064187263077E-3</v>
      </c>
      <c r="E38" s="59"/>
      <c r="F38" s="59"/>
      <c r="G38" s="55"/>
      <c r="H38" s="58"/>
      <c r="I38" s="58"/>
    </row>
    <row r="39" spans="1:9" x14ac:dyDescent="0.25">
      <c r="A39" s="73" t="s">
        <v>39</v>
      </c>
      <c r="B39" s="155">
        <v>2.3924534672785081</v>
      </c>
      <c r="C39" s="74">
        <v>3.7693950297655642E-3</v>
      </c>
      <c r="E39" s="59"/>
      <c r="F39" s="59"/>
      <c r="G39" s="55"/>
      <c r="H39" s="58"/>
      <c r="I39" s="58"/>
    </row>
    <row r="40" spans="1:9" x14ac:dyDescent="0.25">
      <c r="A40" s="73" t="s">
        <v>40</v>
      </c>
      <c r="B40" s="155">
        <v>15.202842045526126</v>
      </c>
      <c r="C40" s="74">
        <v>2.8618044897248156E-2</v>
      </c>
      <c r="E40" s="59"/>
      <c r="F40" s="59"/>
      <c r="G40" s="55"/>
      <c r="H40" s="58"/>
      <c r="I40" s="58"/>
    </row>
    <row r="41" spans="1:9" x14ac:dyDescent="0.25">
      <c r="A41" s="73" t="s">
        <v>41</v>
      </c>
      <c r="B41" s="155">
        <v>16.189589428001248</v>
      </c>
      <c r="C41" s="74">
        <v>5.0326942659781417E-2</v>
      </c>
      <c r="E41" s="59"/>
      <c r="F41" s="59"/>
      <c r="G41" s="55"/>
      <c r="H41" s="58"/>
      <c r="I41" s="58"/>
    </row>
    <row r="42" spans="1:9" x14ac:dyDescent="0.25">
      <c r="A42" s="73" t="s">
        <v>42</v>
      </c>
      <c r="B42" s="155">
        <v>8.0797640313427355</v>
      </c>
      <c r="C42" s="74">
        <v>2.2923517426484182E-2</v>
      </c>
      <c r="E42" s="59"/>
      <c r="F42" s="59"/>
      <c r="G42" s="54"/>
      <c r="H42" s="58"/>
      <c r="I42" s="58"/>
    </row>
    <row r="43" spans="1:9" x14ac:dyDescent="0.25">
      <c r="A43" s="73" t="s">
        <v>43</v>
      </c>
      <c r="B43" s="155">
        <v>6.5789731845358967E-2</v>
      </c>
      <c r="C43" s="74">
        <v>4.0248733877657763E-4</v>
      </c>
      <c r="E43" s="59"/>
      <c r="F43" s="59"/>
      <c r="G43" s="54"/>
      <c r="H43" s="58"/>
      <c r="I43" s="58"/>
    </row>
    <row r="44" spans="1:9" x14ac:dyDescent="0.25">
      <c r="A44" s="73" t="s">
        <v>93</v>
      </c>
      <c r="B44" s="155">
        <v>15.655131725377979</v>
      </c>
      <c r="C44" s="74">
        <v>1.5090251947828716E-2</v>
      </c>
      <c r="E44" s="59"/>
      <c r="F44" s="59"/>
      <c r="G44" s="54"/>
      <c r="H44" s="58"/>
      <c r="I44" s="58"/>
    </row>
    <row r="45" spans="1:9" x14ac:dyDescent="0.25">
      <c r="A45" s="73" t="s">
        <v>44</v>
      </c>
      <c r="B45" s="155">
        <v>3.7973895141891743</v>
      </c>
      <c r="C45" s="74">
        <v>2.7360472796639924E-2</v>
      </c>
      <c r="E45" s="59"/>
      <c r="F45" s="59"/>
      <c r="G45" s="54"/>
      <c r="H45" s="58"/>
      <c r="I45" s="58"/>
    </row>
    <row r="46" spans="1:9" x14ac:dyDescent="0.25">
      <c r="A46" s="73" t="s">
        <v>45</v>
      </c>
      <c r="B46" s="155">
        <v>1.4892953080573634</v>
      </c>
      <c r="C46" s="74">
        <v>2.336397313737673E-3</v>
      </c>
      <c r="E46" s="59"/>
      <c r="F46" s="59"/>
      <c r="G46" s="54"/>
      <c r="H46" s="58"/>
      <c r="I46" s="58"/>
    </row>
    <row r="47" spans="1:9" x14ac:dyDescent="0.25">
      <c r="A47" s="73" t="s">
        <v>46</v>
      </c>
      <c r="B47" s="155">
        <v>0.6606321303766185</v>
      </c>
      <c r="C47" s="74">
        <v>1.1512340511296403E-3</v>
      </c>
      <c r="E47" s="59"/>
      <c r="F47" s="59"/>
      <c r="G47" s="54"/>
      <c r="H47" s="58"/>
      <c r="I47" s="58"/>
    </row>
    <row r="48" spans="1:9" x14ac:dyDescent="0.25">
      <c r="A48" s="73" t="s">
        <v>47</v>
      </c>
      <c r="B48" s="155">
        <v>2.5461637285484255</v>
      </c>
      <c r="C48" s="74">
        <v>0</v>
      </c>
      <c r="E48" s="59"/>
      <c r="F48" s="59"/>
      <c r="G48" s="54"/>
      <c r="H48" s="58"/>
      <c r="I48" s="58"/>
    </row>
    <row r="49" spans="1:9" x14ac:dyDescent="0.25">
      <c r="A49" s="73" t="s">
        <v>48</v>
      </c>
      <c r="B49" s="155">
        <v>17.654607044253037</v>
      </c>
      <c r="C49" s="74">
        <v>3.3832510416854464E-2</v>
      </c>
      <c r="E49" s="59"/>
      <c r="F49" s="59"/>
      <c r="G49" s="54"/>
      <c r="H49" s="58"/>
      <c r="I49" s="58"/>
    </row>
    <row r="50" spans="1:9" x14ac:dyDescent="0.25">
      <c r="A50" s="73" t="s">
        <v>49</v>
      </c>
      <c r="B50" s="155">
        <v>13.406834081455569</v>
      </c>
      <c r="C50" s="74">
        <v>2.9134879000487883E-2</v>
      </c>
      <c r="E50" s="59"/>
      <c r="F50" s="59"/>
      <c r="G50" s="54"/>
      <c r="H50" s="58"/>
      <c r="I50" s="58"/>
    </row>
    <row r="51" spans="1:9" x14ac:dyDescent="0.25">
      <c r="A51" s="73" t="s">
        <v>50</v>
      </c>
      <c r="B51" s="155">
        <v>25.224797148406005</v>
      </c>
      <c r="C51" s="74">
        <v>4.3019941076677233E-2</v>
      </c>
      <c r="E51" s="59"/>
      <c r="F51" s="59"/>
      <c r="G51" s="54"/>
      <c r="H51" s="58"/>
      <c r="I51" s="58"/>
    </row>
    <row r="52" spans="1:9" x14ac:dyDescent="0.25">
      <c r="A52" s="73" t="s">
        <v>51</v>
      </c>
      <c r="B52" s="155">
        <v>3.4232853656590705</v>
      </c>
      <c r="C52" s="74">
        <v>2.509661085159922E-2</v>
      </c>
      <c r="E52" s="59"/>
      <c r="F52" s="59"/>
      <c r="G52" s="54"/>
      <c r="H52" s="58"/>
      <c r="I52" s="58"/>
    </row>
    <row r="53" spans="1:9" x14ac:dyDescent="0.25">
      <c r="A53" s="73" t="s">
        <v>52</v>
      </c>
      <c r="B53" s="155">
        <v>2.2477533807887862</v>
      </c>
      <c r="C53" s="74">
        <v>3.7693132443786161E-3</v>
      </c>
      <c r="E53" s="59"/>
      <c r="F53" s="59"/>
      <c r="G53" s="54"/>
      <c r="H53" s="58"/>
      <c r="I53" s="58"/>
    </row>
    <row r="54" spans="1:9" x14ac:dyDescent="0.25">
      <c r="A54" s="73" t="s">
        <v>132</v>
      </c>
      <c r="B54" s="155">
        <v>35.600739450017144</v>
      </c>
      <c r="C54" s="74">
        <v>5.9645742637804013E-2</v>
      </c>
      <c r="E54" s="59"/>
      <c r="F54" s="59"/>
      <c r="G54" s="54"/>
      <c r="H54" s="58"/>
      <c r="I54" s="58"/>
    </row>
    <row r="55" spans="1:9" x14ac:dyDescent="0.25">
      <c r="A55" s="73" t="s">
        <v>53</v>
      </c>
      <c r="B55" s="155">
        <v>0.7559335100346235</v>
      </c>
      <c r="C55" s="74">
        <v>4.2503404912081627E-3</v>
      </c>
      <c r="E55" s="59"/>
      <c r="F55" s="59"/>
      <c r="G55" s="54"/>
      <c r="H55" s="58"/>
      <c r="I55" s="58"/>
    </row>
    <row r="56" spans="1:9" x14ac:dyDescent="0.25">
      <c r="A56" s="73" t="s">
        <v>54</v>
      </c>
      <c r="B56" s="155">
        <v>12.763600617161014</v>
      </c>
      <c r="C56" s="74">
        <v>3.7230739863107987E-2</v>
      </c>
      <c r="E56" s="59"/>
      <c r="F56" s="59"/>
      <c r="G56" s="54"/>
      <c r="H56" s="58"/>
      <c r="I56" s="58"/>
    </row>
    <row r="57" spans="1:9" x14ac:dyDescent="0.25">
      <c r="A57" s="73" t="s">
        <v>55</v>
      </c>
      <c r="B57" s="155">
        <v>0.12759303278725892</v>
      </c>
      <c r="C57" s="74">
        <v>1.0051116977131432E-4</v>
      </c>
      <c r="E57" s="59"/>
      <c r="F57" s="59"/>
      <c r="G57" s="54"/>
      <c r="H57" s="58"/>
      <c r="I57" s="58"/>
    </row>
    <row r="58" spans="1:9" x14ac:dyDescent="0.25">
      <c r="A58" s="73" t="s">
        <v>56</v>
      </c>
      <c r="B58" s="155">
        <v>0.41362401940510946</v>
      </c>
      <c r="C58" s="74">
        <v>5.0958671652204576E-3</v>
      </c>
      <c r="E58" s="59"/>
      <c r="F58" s="59"/>
      <c r="G58" s="54"/>
      <c r="H58" s="58"/>
      <c r="I58" s="58"/>
    </row>
    <row r="59" spans="1:9" x14ac:dyDescent="0.25">
      <c r="A59" s="73" t="s">
        <v>57</v>
      </c>
      <c r="B59" s="155">
        <v>0.22001060207230583</v>
      </c>
      <c r="C59" s="74">
        <v>6.8528123582273736E-4</v>
      </c>
      <c r="E59" s="59"/>
      <c r="F59" s="59"/>
      <c r="G59" s="54"/>
      <c r="H59" s="58"/>
      <c r="I59" s="58"/>
    </row>
    <row r="60" spans="1:9" x14ac:dyDescent="0.25">
      <c r="A60" s="73" t="s">
        <v>58</v>
      </c>
      <c r="B60" s="155">
        <v>0.15167376986166936</v>
      </c>
      <c r="C60" s="74">
        <v>1.1948159956835821E-4</v>
      </c>
      <c r="E60" s="59"/>
      <c r="F60" s="59"/>
      <c r="G60" s="54"/>
      <c r="H60" s="58"/>
      <c r="I60" s="58"/>
    </row>
    <row r="61" spans="1:9" x14ac:dyDescent="0.25">
      <c r="A61" s="73" t="s">
        <v>59</v>
      </c>
      <c r="B61" s="155">
        <v>0.6256819303201766</v>
      </c>
      <c r="C61" s="74">
        <v>1.7578216243597708E-4</v>
      </c>
      <c r="E61" s="59"/>
      <c r="F61" s="59"/>
      <c r="G61" s="54"/>
      <c r="H61" s="58"/>
      <c r="I61" s="58"/>
    </row>
    <row r="62" spans="1:9" x14ac:dyDescent="0.25">
      <c r="A62" s="73" t="s">
        <v>60</v>
      </c>
      <c r="B62" s="155">
        <v>0.97758406830494471</v>
      </c>
      <c r="C62" s="74">
        <v>5.1214735447528996E-3</v>
      </c>
      <c r="E62" s="59"/>
      <c r="F62" s="59"/>
      <c r="G62" s="54"/>
      <c r="H62" s="58"/>
      <c r="I62" s="58"/>
    </row>
    <row r="63" spans="1:9" x14ac:dyDescent="0.25">
      <c r="A63" s="73" t="s">
        <v>61</v>
      </c>
      <c r="B63" s="155">
        <v>8.7195823138954509</v>
      </c>
      <c r="C63" s="74">
        <v>1.4475234447898109E-2</v>
      </c>
      <c r="E63" s="59"/>
      <c r="F63" s="59"/>
      <c r="G63" s="54"/>
      <c r="H63" s="58"/>
      <c r="I63" s="58"/>
    </row>
    <row r="64" spans="1:9" x14ac:dyDescent="0.25">
      <c r="A64" s="73" t="s">
        <v>62</v>
      </c>
      <c r="B64" s="155">
        <v>6.2468799722300865</v>
      </c>
      <c r="C64" s="74">
        <v>1.6386422149604757E-2</v>
      </c>
      <c r="E64" s="59"/>
      <c r="F64" s="59"/>
      <c r="G64" s="54"/>
      <c r="H64" s="58"/>
      <c r="I64" s="58"/>
    </row>
    <row r="65" spans="1:9" x14ac:dyDescent="0.25">
      <c r="A65" s="73" t="s">
        <v>63</v>
      </c>
      <c r="B65" s="155">
        <v>3.7183009902017594</v>
      </c>
      <c r="C65" s="74">
        <v>1.1632688120243696E-2</v>
      </c>
      <c r="E65" s="59"/>
      <c r="F65" s="59"/>
      <c r="G65" s="54"/>
      <c r="H65" s="58"/>
      <c r="I65" s="58"/>
    </row>
    <row r="66" spans="1:9" x14ac:dyDescent="0.25">
      <c r="A66" s="73" t="s">
        <v>64</v>
      </c>
      <c r="B66" s="155">
        <v>5.5689439197693256</v>
      </c>
      <c r="C66" s="74">
        <v>1.7665500874139133E-2</v>
      </c>
      <c r="E66" s="59"/>
      <c r="F66" s="59"/>
      <c r="G66" s="54"/>
      <c r="H66" s="58"/>
      <c r="I66" s="58"/>
    </row>
    <row r="67" spans="1:9" x14ac:dyDescent="0.25">
      <c r="A67" s="73" t="s">
        <v>65</v>
      </c>
      <c r="B67" s="155">
        <v>0.24085537125987672</v>
      </c>
      <c r="C67" s="71">
        <v>0</v>
      </c>
      <c r="E67" s="59"/>
      <c r="F67" s="59"/>
      <c r="G67" s="54"/>
      <c r="H67" s="58"/>
      <c r="I67" s="58"/>
    </row>
    <row r="68" spans="1:9" x14ac:dyDescent="0.25">
      <c r="A68" s="73" t="s">
        <v>66</v>
      </c>
      <c r="B68" s="155">
        <v>7.6625662694319052</v>
      </c>
      <c r="C68" s="74">
        <v>1.2526468229135373E-2</v>
      </c>
      <c r="E68" s="59"/>
      <c r="F68" s="59"/>
      <c r="G68" s="54"/>
      <c r="H68" s="58"/>
      <c r="I68" s="58"/>
    </row>
    <row r="69" spans="1:9" x14ac:dyDescent="0.25">
      <c r="A69" s="73" t="s">
        <v>67</v>
      </c>
      <c r="B69" s="155">
        <v>5.2283683209870979</v>
      </c>
      <c r="C69" s="74">
        <v>1.269935766295398E-2</v>
      </c>
      <c r="E69" s="59"/>
      <c r="F69" s="59"/>
      <c r="G69" s="54"/>
      <c r="H69" s="58"/>
      <c r="I69" s="58"/>
    </row>
    <row r="70" spans="1:9" x14ac:dyDescent="0.25">
      <c r="A70" s="73" t="s">
        <v>68</v>
      </c>
      <c r="B70" s="155">
        <v>2.8727266668495597</v>
      </c>
      <c r="C70" s="74">
        <v>8.9971148961348335E-3</v>
      </c>
      <c r="E70" s="59"/>
      <c r="F70" s="59"/>
      <c r="G70" s="54"/>
      <c r="H70" s="58"/>
      <c r="I70" s="58"/>
    </row>
    <row r="71" spans="1:9" x14ac:dyDescent="0.25">
      <c r="A71" s="73" t="s">
        <v>69</v>
      </c>
      <c r="B71" s="155">
        <v>0.25767381385399613</v>
      </c>
      <c r="C71" s="74">
        <v>2.7325160092509253E-4</v>
      </c>
      <c r="E71" s="59"/>
      <c r="F71" s="59"/>
      <c r="G71" s="54"/>
      <c r="H71" s="58"/>
      <c r="I71" s="58"/>
    </row>
    <row r="72" spans="1:9" x14ac:dyDescent="0.25">
      <c r="A72" s="73" t="s">
        <v>70</v>
      </c>
      <c r="B72" s="155">
        <v>0.56742747007069383</v>
      </c>
      <c r="C72" s="74">
        <v>1.1330325595987985E-3</v>
      </c>
      <c r="E72" s="59"/>
      <c r="F72" s="59"/>
      <c r="G72" s="54"/>
      <c r="H72" s="58"/>
      <c r="I72" s="58"/>
    </row>
    <row r="73" spans="1:9" x14ac:dyDescent="0.25">
      <c r="A73" s="73" t="s">
        <v>71</v>
      </c>
      <c r="B73" s="155">
        <v>0</v>
      </c>
      <c r="C73" s="74">
        <v>9.1845511479779669E-4</v>
      </c>
      <c r="E73" s="59"/>
      <c r="F73" s="59"/>
      <c r="G73" s="54"/>
      <c r="H73" s="58"/>
      <c r="I73" s="58"/>
    </row>
    <row r="74" spans="1:9" x14ac:dyDescent="0.25">
      <c r="A74" s="73" t="s">
        <v>72</v>
      </c>
      <c r="B74" s="155">
        <v>1.9483844851095291</v>
      </c>
      <c r="C74" s="74">
        <v>7.5652992130867463E-3</v>
      </c>
      <c r="E74" s="59"/>
      <c r="F74" s="59"/>
      <c r="G74" s="54"/>
      <c r="H74" s="58"/>
      <c r="I74" s="58"/>
    </row>
    <row r="75" spans="1:9" x14ac:dyDescent="0.25">
      <c r="A75" s="73" t="s">
        <v>73</v>
      </c>
      <c r="B75" s="155">
        <v>5.4595126954285105</v>
      </c>
      <c r="C75" s="74">
        <v>3.2255611948559955E-3</v>
      </c>
      <c r="E75" s="59"/>
      <c r="F75" s="59"/>
      <c r="G75" s="54"/>
      <c r="H75" s="58"/>
      <c r="I75" s="58"/>
    </row>
    <row r="76" spans="1:9" x14ac:dyDescent="0.25">
      <c r="A76" s="73" t="s">
        <v>74</v>
      </c>
      <c r="B76" s="155">
        <v>3.2640270266447127E-2</v>
      </c>
      <c r="C76" s="74">
        <v>1.1486012089118662E-4</v>
      </c>
      <c r="E76" s="59"/>
      <c r="F76" s="59"/>
      <c r="G76" s="54"/>
      <c r="H76" s="58"/>
      <c r="I76" s="58"/>
    </row>
    <row r="77" spans="1:9" x14ac:dyDescent="0.25">
      <c r="A77" s="73" t="s">
        <v>75</v>
      </c>
      <c r="B77" s="155">
        <v>0.30887691028341813</v>
      </c>
      <c r="C77" s="74">
        <v>4.8665449965436269E-4</v>
      </c>
      <c r="E77" s="59"/>
      <c r="F77" s="59"/>
      <c r="G77" s="54"/>
      <c r="H77" s="58"/>
      <c r="I77" s="58"/>
    </row>
    <row r="78" spans="1:9" x14ac:dyDescent="0.25">
      <c r="A78" s="73" t="s">
        <v>76</v>
      </c>
      <c r="B78" s="155">
        <v>3.9046043113685269</v>
      </c>
      <c r="C78" s="74">
        <v>7.8462366807817256E-3</v>
      </c>
      <c r="E78" s="59"/>
      <c r="F78" s="59"/>
      <c r="G78" s="54"/>
      <c r="H78" s="58"/>
      <c r="I78" s="58"/>
    </row>
    <row r="79" spans="1:9" x14ac:dyDescent="0.25">
      <c r="A79" s="73" t="s">
        <v>77</v>
      </c>
      <c r="B79" s="155">
        <v>1.0929013033464663</v>
      </c>
      <c r="C79" s="74">
        <v>2.5643021087511124E-3</v>
      </c>
      <c r="E79" s="59"/>
      <c r="F79" s="59"/>
      <c r="G79" s="54"/>
      <c r="H79" s="58"/>
      <c r="I79" s="58"/>
    </row>
    <row r="80" spans="1:9" x14ac:dyDescent="0.25">
      <c r="A80" s="73" t="s">
        <v>78</v>
      </c>
      <c r="B80" s="155">
        <v>0</v>
      </c>
      <c r="C80" s="85">
        <v>1.026535513379851E-5</v>
      </c>
      <c r="E80" s="59"/>
      <c r="F80" s="59"/>
      <c r="G80" s="54"/>
      <c r="H80" s="58"/>
      <c r="I80" s="58"/>
    </row>
    <row r="81" spans="1:9" x14ac:dyDescent="0.25">
      <c r="A81" s="73" t="s">
        <v>79</v>
      </c>
      <c r="B81" s="155">
        <v>2.5138576870518627</v>
      </c>
      <c r="C81" s="74">
        <v>4.7968588158692621E-3</v>
      </c>
      <c r="E81" s="59"/>
      <c r="F81" s="59"/>
      <c r="G81" s="54"/>
      <c r="H81" s="58"/>
      <c r="I81" s="58"/>
    </row>
    <row r="82" spans="1:9" x14ac:dyDescent="0.25">
      <c r="A82" s="73" t="s">
        <v>80</v>
      </c>
      <c r="B82" s="155">
        <v>3.8147274177983181</v>
      </c>
      <c r="C82" s="74">
        <v>8.9861282614445096E-3</v>
      </c>
      <c r="E82" s="59"/>
      <c r="F82" s="59"/>
      <c r="G82" s="54"/>
      <c r="H82" s="58"/>
      <c r="I82" s="58"/>
    </row>
    <row r="83" spans="1:9" x14ac:dyDescent="0.25">
      <c r="A83" s="73" t="s">
        <v>81</v>
      </c>
      <c r="B83" s="155">
        <v>0.81841373052974076</v>
      </c>
      <c r="C83" s="74">
        <v>4.68598794739693E-3</v>
      </c>
      <c r="E83" s="59"/>
      <c r="F83" s="59"/>
      <c r="G83" s="54"/>
      <c r="H83" s="58"/>
      <c r="I83" s="58"/>
    </row>
    <row r="84" spans="1:9" x14ac:dyDescent="0.25">
      <c r="A84" s="73" t="s">
        <v>82</v>
      </c>
      <c r="B84" s="155">
        <v>21.636166238399483</v>
      </c>
      <c r="C84" s="74">
        <v>5.2844778546175135E-2</v>
      </c>
      <c r="E84" s="59"/>
      <c r="F84" s="59"/>
      <c r="G84" s="54"/>
      <c r="H84" s="58"/>
      <c r="I84" s="58"/>
    </row>
    <row r="85" spans="1:9" x14ac:dyDescent="0.25">
      <c r="A85" s="73" t="s">
        <v>83</v>
      </c>
      <c r="B85" s="155">
        <v>6.8641939095107594E-3</v>
      </c>
      <c r="C85" s="85">
        <v>1.6223555971312761E-5</v>
      </c>
      <c r="E85" s="59"/>
      <c r="F85" s="59"/>
      <c r="G85" s="54"/>
      <c r="H85" s="58"/>
      <c r="I85" s="58"/>
    </row>
    <row r="86" spans="1:9" x14ac:dyDescent="0.25">
      <c r="A86" s="73" t="s">
        <v>84</v>
      </c>
      <c r="B86" s="155">
        <v>0.26773314813524912</v>
      </c>
      <c r="C86" s="74">
        <v>4.2410244696967415E-4</v>
      </c>
      <c r="E86" s="59"/>
      <c r="F86" s="59"/>
      <c r="G86" s="54"/>
      <c r="H86" s="58"/>
      <c r="I86" s="58"/>
    </row>
    <row r="87" spans="1:9" x14ac:dyDescent="0.25">
      <c r="A87" s="73" t="s">
        <v>85</v>
      </c>
      <c r="B87" s="155">
        <v>11.580759246830588</v>
      </c>
      <c r="C87" s="74">
        <v>1.9213590585246999E-2</v>
      </c>
      <c r="E87" s="59"/>
      <c r="F87" s="59"/>
      <c r="G87" s="54"/>
      <c r="H87" s="58"/>
      <c r="I87" s="58"/>
    </row>
    <row r="88" spans="1:9" x14ac:dyDescent="0.25">
      <c r="A88" s="73" t="s">
        <v>94</v>
      </c>
      <c r="B88" s="155">
        <v>1.4893309394864336</v>
      </c>
      <c r="C88" s="74">
        <v>1.9576194342702351E-4</v>
      </c>
      <c r="E88" s="59"/>
      <c r="F88" s="59"/>
      <c r="G88" s="54"/>
      <c r="H88" s="58"/>
      <c r="I88" s="58"/>
    </row>
    <row r="89" spans="1:9" x14ac:dyDescent="0.25">
      <c r="A89" s="73" t="s">
        <v>86</v>
      </c>
      <c r="B89" s="155">
        <v>0.94839225157095242</v>
      </c>
      <c r="C89" s="74">
        <v>1.9697905236624436E-3</v>
      </c>
      <c r="E89" s="59"/>
      <c r="F89" s="59"/>
      <c r="G89" s="54"/>
      <c r="H89" s="58"/>
      <c r="I89" s="58"/>
    </row>
    <row r="90" spans="1:9" x14ac:dyDescent="0.25">
      <c r="A90" s="73" t="s">
        <v>87</v>
      </c>
      <c r="B90" s="155">
        <v>0.68516697277522587</v>
      </c>
      <c r="C90" s="74">
        <v>1.0452840540810353E-3</v>
      </c>
      <c r="E90" s="59"/>
      <c r="F90" s="59"/>
      <c r="G90" s="54"/>
      <c r="H90" s="58"/>
      <c r="I90" s="58"/>
    </row>
    <row r="91" spans="1:9" x14ac:dyDescent="0.25">
      <c r="A91" s="73" t="s">
        <v>88</v>
      </c>
      <c r="B91" s="155">
        <v>0.13271987171257582</v>
      </c>
      <c r="C91" s="74">
        <v>2.3731403883989571E-4</v>
      </c>
      <c r="E91" s="59"/>
      <c r="F91" s="59"/>
      <c r="G91" s="54"/>
      <c r="H91" s="58"/>
      <c r="I91" s="58"/>
    </row>
    <row r="92" spans="1:9" x14ac:dyDescent="0.25">
      <c r="A92" s="73" t="s">
        <v>89</v>
      </c>
      <c r="B92" s="155">
        <v>0.28268297889413735</v>
      </c>
      <c r="C92" s="74">
        <v>6.5336830689043817E-4</v>
      </c>
      <c r="E92" s="59"/>
      <c r="F92" s="59"/>
      <c r="G92" s="54"/>
      <c r="H92" s="58"/>
      <c r="I92" s="58"/>
    </row>
    <row r="93" spans="1:9" x14ac:dyDescent="0.25">
      <c r="A93" s="73" t="s">
        <v>90</v>
      </c>
      <c r="B93" s="155">
        <v>1.3408756255776768</v>
      </c>
      <c r="C93" s="74">
        <v>1.7370370478377256E-4</v>
      </c>
      <c r="E93" s="59"/>
      <c r="F93" s="59"/>
      <c r="G93" s="54"/>
      <c r="H93" s="58"/>
      <c r="I93" s="58"/>
    </row>
    <row r="94" spans="1:9" ht="15.75" thickBot="1" x14ac:dyDescent="0.3">
      <c r="A94" s="106"/>
      <c r="B94" s="107"/>
      <c r="C94" s="107"/>
    </row>
    <row r="95" spans="1:9" ht="15.75" thickBot="1" x14ac:dyDescent="0.3">
      <c r="A95" s="108" t="s">
        <v>146</v>
      </c>
      <c r="B95" s="156">
        <f>SUM(B2:B94)</f>
        <v>472.33053114636357</v>
      </c>
      <c r="C95" s="109">
        <f>SUM(C2:C94)</f>
        <v>0.99999999999999978</v>
      </c>
    </row>
    <row r="96" spans="1:9" x14ac:dyDescent="0.25">
      <c r="A96" s="105"/>
      <c r="B96" s="105"/>
      <c r="C96" s="105"/>
    </row>
    <row r="97" spans="1:3" x14ac:dyDescent="0.25">
      <c r="A97" s="105"/>
      <c r="B97" s="105"/>
      <c r="C97" s="105"/>
    </row>
    <row r="98" spans="1:3" x14ac:dyDescent="0.25">
      <c r="A98" s="105"/>
      <c r="B98" s="105"/>
      <c r="C98" s="105"/>
    </row>
    <row r="99" spans="1:3" x14ac:dyDescent="0.25">
      <c r="A99" s="105"/>
      <c r="B99" s="105"/>
      <c r="C99" s="105"/>
    </row>
    <row r="100" spans="1:3" x14ac:dyDescent="0.25">
      <c r="A100" s="105"/>
      <c r="B100" s="105"/>
      <c r="C100" s="105"/>
    </row>
    <row r="101" spans="1:3" x14ac:dyDescent="0.25">
      <c r="A101" s="105"/>
      <c r="B101" s="105"/>
      <c r="C101" s="105"/>
    </row>
    <row r="102" spans="1:3" x14ac:dyDescent="0.25">
      <c r="A102" s="105"/>
      <c r="B102" s="105"/>
      <c r="C102" s="105"/>
    </row>
    <row r="103" spans="1:3" x14ac:dyDescent="0.25">
      <c r="A103" s="105"/>
      <c r="B103" s="105"/>
      <c r="C103" s="105"/>
    </row>
    <row r="104" spans="1:3" x14ac:dyDescent="0.25">
      <c r="A104" s="105"/>
      <c r="B104" s="105"/>
      <c r="C104" s="105"/>
    </row>
    <row r="105" spans="1:3" x14ac:dyDescent="0.25">
      <c r="A105" s="105"/>
      <c r="B105" s="105"/>
      <c r="C105" s="105"/>
    </row>
    <row r="106" spans="1:3" x14ac:dyDescent="0.25">
      <c r="A106" s="105"/>
      <c r="B106" s="105"/>
      <c r="C106" s="105"/>
    </row>
    <row r="107" spans="1:3" x14ac:dyDescent="0.25">
      <c r="A107" s="105"/>
      <c r="B107" s="105"/>
      <c r="C107" s="105"/>
    </row>
    <row r="108" spans="1:3" x14ac:dyDescent="0.25">
      <c r="A108" s="105"/>
      <c r="B108" s="105"/>
      <c r="C108" s="105"/>
    </row>
    <row r="109" spans="1:3" x14ac:dyDescent="0.25">
      <c r="A109" s="105"/>
      <c r="B109" s="105"/>
      <c r="C109" s="105"/>
    </row>
    <row r="110" spans="1:3" x14ac:dyDescent="0.25">
      <c r="A110" s="105"/>
      <c r="B110" s="105"/>
      <c r="C110" s="105"/>
    </row>
    <row r="111" spans="1:3" x14ac:dyDescent="0.25">
      <c r="A111" s="105"/>
      <c r="B111" s="105"/>
      <c r="C111" s="105"/>
    </row>
    <row r="112" spans="1:3" x14ac:dyDescent="0.25">
      <c r="A112" s="105"/>
      <c r="B112" s="105"/>
      <c r="C112" s="105"/>
    </row>
    <row r="113" spans="1:3" x14ac:dyDescent="0.25">
      <c r="A113" s="105"/>
      <c r="B113" s="105"/>
      <c r="C113" s="105"/>
    </row>
    <row r="114" spans="1:3" x14ac:dyDescent="0.25">
      <c r="A114" s="105"/>
      <c r="B114" s="105"/>
      <c r="C114" s="105"/>
    </row>
    <row r="115" spans="1:3" x14ac:dyDescent="0.25">
      <c r="A115" s="105"/>
      <c r="B115" s="105"/>
      <c r="C115" s="105"/>
    </row>
    <row r="116" spans="1:3" x14ac:dyDescent="0.25">
      <c r="A116" s="105"/>
      <c r="B116" s="105"/>
      <c r="C116" s="105"/>
    </row>
    <row r="117" spans="1:3" x14ac:dyDescent="0.25">
      <c r="A117" s="105"/>
      <c r="B117" s="105"/>
      <c r="C117" s="105"/>
    </row>
    <row r="118" spans="1:3" x14ac:dyDescent="0.25">
      <c r="A118" s="105"/>
      <c r="B118" s="105"/>
      <c r="C118" s="105"/>
    </row>
    <row r="119" spans="1:3" x14ac:dyDescent="0.25">
      <c r="A119" s="105"/>
      <c r="B119" s="105"/>
      <c r="C119" s="105"/>
    </row>
    <row r="120" spans="1:3" x14ac:dyDescent="0.25">
      <c r="A120" s="105"/>
      <c r="B120" s="105"/>
      <c r="C120" s="105"/>
    </row>
    <row r="121" spans="1:3" x14ac:dyDescent="0.25">
      <c r="A121" s="105"/>
      <c r="B121" s="105"/>
      <c r="C121" s="105"/>
    </row>
    <row r="122" spans="1:3" x14ac:dyDescent="0.25">
      <c r="A122" s="105"/>
      <c r="B122" s="105"/>
      <c r="C122" s="105"/>
    </row>
    <row r="123" spans="1:3" x14ac:dyDescent="0.25">
      <c r="A123" s="105"/>
      <c r="B123" s="105"/>
      <c r="C123" s="105"/>
    </row>
    <row r="124" spans="1:3" x14ac:dyDescent="0.25">
      <c r="A124" s="105"/>
      <c r="B124" s="105"/>
      <c r="C124" s="105"/>
    </row>
    <row r="125" spans="1:3" x14ac:dyDescent="0.25">
      <c r="A125" s="105"/>
      <c r="B125" s="105"/>
      <c r="C125" s="105"/>
    </row>
    <row r="126" spans="1:3" x14ac:dyDescent="0.25">
      <c r="A126" s="105"/>
      <c r="B126" s="105"/>
      <c r="C126" s="105"/>
    </row>
    <row r="127" spans="1:3" x14ac:dyDescent="0.25">
      <c r="A127" s="105"/>
      <c r="B127" s="105"/>
      <c r="C127" s="105"/>
    </row>
    <row r="128" spans="1:3" x14ac:dyDescent="0.25">
      <c r="A128" s="105"/>
      <c r="B128" s="105"/>
      <c r="C128" s="105"/>
    </row>
    <row r="129" spans="1:3" x14ac:dyDescent="0.25">
      <c r="A129" s="105"/>
      <c r="B129" s="105"/>
      <c r="C129" s="105"/>
    </row>
    <row r="130" spans="1:3" x14ac:dyDescent="0.25">
      <c r="A130" s="105"/>
      <c r="B130" s="105"/>
      <c r="C130" s="105"/>
    </row>
    <row r="131" spans="1:3" x14ac:dyDescent="0.25">
      <c r="A131" s="105"/>
      <c r="B131" s="105"/>
      <c r="C131" s="105"/>
    </row>
    <row r="132" spans="1:3" x14ac:dyDescent="0.25">
      <c r="A132" s="105"/>
      <c r="B132" s="105"/>
      <c r="C132" s="105"/>
    </row>
    <row r="133" spans="1:3" x14ac:dyDescent="0.25">
      <c r="A133" s="105"/>
      <c r="B133" s="105"/>
      <c r="C133" s="105"/>
    </row>
    <row r="134" spans="1:3" x14ac:dyDescent="0.25">
      <c r="A134" s="105"/>
      <c r="B134" s="105"/>
      <c r="C134" s="105"/>
    </row>
    <row r="135" spans="1:3" x14ac:dyDescent="0.25">
      <c r="A135" s="105"/>
      <c r="B135" s="105"/>
      <c r="C135" s="105"/>
    </row>
    <row r="136" spans="1:3" x14ac:dyDescent="0.25">
      <c r="A136" s="105"/>
      <c r="B136" s="105"/>
      <c r="C136" s="105"/>
    </row>
    <row r="137" spans="1:3" x14ac:dyDescent="0.25">
      <c r="A137" s="105"/>
      <c r="B137" s="105"/>
      <c r="C137" s="105"/>
    </row>
    <row r="138" spans="1:3" x14ac:dyDescent="0.25">
      <c r="A138" s="105"/>
      <c r="B138" s="105"/>
      <c r="C138" s="105"/>
    </row>
    <row r="139" spans="1:3" x14ac:dyDescent="0.25">
      <c r="A139" s="105"/>
      <c r="B139" s="105"/>
      <c r="C139" s="105"/>
    </row>
    <row r="140" spans="1:3" x14ac:dyDescent="0.25">
      <c r="A140" s="105"/>
      <c r="B140" s="105"/>
      <c r="C140" s="105"/>
    </row>
    <row r="141" spans="1:3" x14ac:dyDescent="0.25">
      <c r="A141" s="105"/>
      <c r="B141" s="105"/>
      <c r="C141" s="105"/>
    </row>
    <row r="142" spans="1:3" x14ac:dyDescent="0.25">
      <c r="A142" s="105"/>
      <c r="B142" s="105"/>
      <c r="C142" s="105"/>
    </row>
    <row r="143" spans="1:3" x14ac:dyDescent="0.25">
      <c r="A143" s="105"/>
      <c r="B143" s="105"/>
      <c r="C143" s="105"/>
    </row>
    <row r="144" spans="1:3" x14ac:dyDescent="0.25">
      <c r="A144" s="105"/>
      <c r="B144" s="105"/>
      <c r="C144" s="105"/>
    </row>
    <row r="145" spans="1:3" x14ac:dyDescent="0.25">
      <c r="A145" s="105"/>
      <c r="B145" s="105"/>
      <c r="C145" s="105"/>
    </row>
    <row r="146" spans="1:3" x14ac:dyDescent="0.25">
      <c r="A146" s="105"/>
      <c r="B146" s="105"/>
      <c r="C146" s="105"/>
    </row>
    <row r="147" spans="1:3" x14ac:dyDescent="0.25">
      <c r="A147" s="105"/>
      <c r="B147" s="105"/>
      <c r="C147" s="105"/>
    </row>
    <row r="148" spans="1:3" x14ac:dyDescent="0.25">
      <c r="A148" s="105"/>
      <c r="B148" s="105"/>
      <c r="C148" s="105"/>
    </row>
    <row r="149" spans="1:3" x14ac:dyDescent="0.25">
      <c r="A149" s="105"/>
      <c r="B149" s="105"/>
      <c r="C149" s="105"/>
    </row>
    <row r="150" spans="1:3" x14ac:dyDescent="0.25">
      <c r="A150" s="105"/>
      <c r="B150" s="105"/>
      <c r="C150" s="105"/>
    </row>
    <row r="151" spans="1:3" x14ac:dyDescent="0.25">
      <c r="A151" s="105"/>
      <c r="B151" s="105"/>
      <c r="C151" s="105"/>
    </row>
    <row r="152" spans="1:3" x14ac:dyDescent="0.25">
      <c r="A152" s="105"/>
      <c r="B152" s="105"/>
      <c r="C152" s="105"/>
    </row>
    <row r="153" spans="1:3" x14ac:dyDescent="0.25">
      <c r="A153" s="105"/>
      <c r="B153" s="105"/>
      <c r="C153" s="105"/>
    </row>
    <row r="154" spans="1:3" x14ac:dyDescent="0.25">
      <c r="A154" s="105"/>
      <c r="B154" s="105"/>
      <c r="C154" s="105"/>
    </row>
    <row r="155" spans="1:3" x14ac:dyDescent="0.25">
      <c r="A155" s="105"/>
      <c r="B155" s="105"/>
      <c r="C155" s="105"/>
    </row>
    <row r="156" spans="1:3" x14ac:dyDescent="0.25">
      <c r="A156" s="105"/>
      <c r="B156" s="105"/>
      <c r="C156" s="105"/>
    </row>
    <row r="157" spans="1:3" x14ac:dyDescent="0.25">
      <c r="A157" s="105"/>
      <c r="B157" s="105"/>
      <c r="C157" s="105"/>
    </row>
    <row r="158" spans="1:3" x14ac:dyDescent="0.25">
      <c r="A158" s="105"/>
      <c r="B158" s="105"/>
      <c r="C158" s="105"/>
    </row>
    <row r="159" spans="1:3" x14ac:dyDescent="0.25">
      <c r="A159" s="105"/>
      <c r="B159" s="105"/>
      <c r="C159" s="105"/>
    </row>
    <row r="160" spans="1:3" x14ac:dyDescent="0.25">
      <c r="A160" s="105"/>
      <c r="B160" s="105"/>
      <c r="C160" s="105"/>
    </row>
    <row r="161" spans="1:3" x14ac:dyDescent="0.25">
      <c r="A161" s="105"/>
      <c r="B161" s="105"/>
      <c r="C161" s="105"/>
    </row>
    <row r="162" spans="1:3" x14ac:dyDescent="0.25">
      <c r="A162" s="105"/>
      <c r="B162" s="105"/>
      <c r="C162" s="105"/>
    </row>
    <row r="163" spans="1:3" x14ac:dyDescent="0.25">
      <c r="A163" s="105"/>
      <c r="B163" s="105"/>
      <c r="C163" s="105"/>
    </row>
    <row r="164" spans="1:3" x14ac:dyDescent="0.25">
      <c r="A164" s="105"/>
      <c r="B164" s="105"/>
      <c r="C164" s="105"/>
    </row>
    <row r="165" spans="1:3" x14ac:dyDescent="0.25">
      <c r="A165" s="105"/>
      <c r="B165" s="105"/>
      <c r="C165" s="105"/>
    </row>
    <row r="166" spans="1:3" x14ac:dyDescent="0.25">
      <c r="A166" s="105"/>
      <c r="B166" s="105"/>
      <c r="C166" s="105"/>
    </row>
    <row r="167" spans="1:3" x14ac:dyDescent="0.25">
      <c r="A167" s="105"/>
      <c r="B167" s="105"/>
      <c r="C167" s="105"/>
    </row>
    <row r="168" spans="1:3" x14ac:dyDescent="0.25">
      <c r="A168" s="105"/>
      <c r="B168" s="105"/>
      <c r="C168" s="105"/>
    </row>
    <row r="169" spans="1:3" x14ac:dyDescent="0.25">
      <c r="A169" s="105"/>
      <c r="B169" s="105"/>
      <c r="C169" s="105"/>
    </row>
    <row r="170" spans="1:3" x14ac:dyDescent="0.25">
      <c r="A170" s="105"/>
      <c r="B170" s="105"/>
      <c r="C170" s="105"/>
    </row>
    <row r="171" spans="1:3" x14ac:dyDescent="0.25">
      <c r="A171" s="105"/>
      <c r="B171" s="105"/>
      <c r="C171" s="105"/>
    </row>
    <row r="172" spans="1:3" x14ac:dyDescent="0.25">
      <c r="A172" s="105"/>
      <c r="B172" s="105"/>
      <c r="C172" s="105"/>
    </row>
    <row r="173" spans="1:3" x14ac:dyDescent="0.25">
      <c r="A173" s="105"/>
      <c r="B173" s="105"/>
      <c r="C173" s="105"/>
    </row>
    <row r="174" spans="1:3" x14ac:dyDescent="0.25">
      <c r="A174" s="105"/>
      <c r="B174" s="105"/>
      <c r="C174" s="105"/>
    </row>
    <row r="175" spans="1:3" x14ac:dyDescent="0.25">
      <c r="A175" s="105"/>
      <c r="B175" s="105"/>
      <c r="C175" s="105"/>
    </row>
    <row r="176" spans="1:3" x14ac:dyDescent="0.25">
      <c r="A176" s="105"/>
      <c r="B176" s="105"/>
      <c r="C176" s="105"/>
    </row>
    <row r="177" spans="1:3" x14ac:dyDescent="0.25">
      <c r="A177" s="105"/>
      <c r="B177" s="105"/>
      <c r="C177" s="105"/>
    </row>
    <row r="178" spans="1:3" x14ac:dyDescent="0.25">
      <c r="A178" s="105"/>
      <c r="B178" s="105"/>
      <c r="C178" s="105"/>
    </row>
    <row r="179" spans="1:3" x14ac:dyDescent="0.25">
      <c r="A179" s="105"/>
      <c r="B179" s="105"/>
      <c r="C179" s="105"/>
    </row>
    <row r="180" spans="1:3" x14ac:dyDescent="0.25">
      <c r="A180" s="105"/>
      <c r="B180" s="105"/>
      <c r="C180" s="105"/>
    </row>
    <row r="181" spans="1:3" x14ac:dyDescent="0.25">
      <c r="A181" s="105"/>
      <c r="B181" s="105"/>
      <c r="C181" s="105"/>
    </row>
    <row r="182" spans="1:3" x14ac:dyDescent="0.25">
      <c r="A182" s="105"/>
      <c r="B182" s="105"/>
      <c r="C182" s="105"/>
    </row>
    <row r="183" spans="1:3" x14ac:dyDescent="0.25">
      <c r="A183" s="105"/>
      <c r="B183" s="105"/>
      <c r="C183" s="105"/>
    </row>
    <row r="184" spans="1:3" x14ac:dyDescent="0.25">
      <c r="A184" s="105"/>
      <c r="B184" s="105"/>
      <c r="C184" s="105"/>
    </row>
    <row r="185" spans="1:3" x14ac:dyDescent="0.25">
      <c r="A185" s="105"/>
      <c r="B185" s="105"/>
      <c r="C185" s="105"/>
    </row>
    <row r="186" spans="1:3" x14ac:dyDescent="0.25">
      <c r="A186" s="105"/>
      <c r="B186" s="105"/>
      <c r="C186" s="105"/>
    </row>
    <row r="187" spans="1:3" x14ac:dyDescent="0.25">
      <c r="A187" s="105"/>
      <c r="B187" s="105"/>
      <c r="C187" s="105"/>
    </row>
    <row r="188" spans="1:3" x14ac:dyDescent="0.25">
      <c r="A188" s="105"/>
      <c r="B188" s="105"/>
      <c r="C188" s="105"/>
    </row>
    <row r="189" spans="1:3" x14ac:dyDescent="0.25">
      <c r="A189" s="105"/>
      <c r="B189" s="105"/>
      <c r="C189" s="105"/>
    </row>
    <row r="190" spans="1:3" x14ac:dyDescent="0.25">
      <c r="A190" s="105"/>
      <c r="B190" s="105"/>
      <c r="C190" s="105"/>
    </row>
    <row r="191" spans="1:3" x14ac:dyDescent="0.25">
      <c r="A191" s="105"/>
      <c r="B191" s="105"/>
      <c r="C191" s="105"/>
    </row>
    <row r="192" spans="1:3" x14ac:dyDescent="0.25">
      <c r="A192" s="105"/>
      <c r="B192" s="105"/>
      <c r="C192" s="105"/>
    </row>
    <row r="193" spans="1:3" x14ac:dyDescent="0.25">
      <c r="A193" s="105"/>
      <c r="B193" s="105"/>
      <c r="C193" s="105"/>
    </row>
    <row r="194" spans="1:3" x14ac:dyDescent="0.25">
      <c r="A194" s="105"/>
      <c r="B194" s="105"/>
      <c r="C194" s="105"/>
    </row>
    <row r="195" spans="1:3" x14ac:dyDescent="0.25">
      <c r="A195" s="105"/>
      <c r="B195" s="105"/>
      <c r="C195" s="105"/>
    </row>
    <row r="196" spans="1:3" x14ac:dyDescent="0.25">
      <c r="A196" s="105"/>
      <c r="B196" s="105"/>
      <c r="C196" s="105"/>
    </row>
    <row r="197" spans="1:3" x14ac:dyDescent="0.25">
      <c r="A197" s="105"/>
      <c r="B197" s="105"/>
      <c r="C197" s="105"/>
    </row>
    <row r="198" spans="1:3" x14ac:dyDescent="0.25">
      <c r="A198" s="105"/>
      <c r="B198" s="105"/>
      <c r="C198" s="105"/>
    </row>
    <row r="199" spans="1:3" x14ac:dyDescent="0.25">
      <c r="A199" s="105"/>
      <c r="B199" s="105"/>
      <c r="C199" s="105"/>
    </row>
    <row r="200" spans="1:3" x14ac:dyDescent="0.25">
      <c r="A200" s="105"/>
      <c r="B200" s="105"/>
      <c r="C200" s="105"/>
    </row>
    <row r="201" spans="1:3" x14ac:dyDescent="0.25">
      <c r="A201" s="105"/>
      <c r="B201" s="105"/>
      <c r="C201" s="105"/>
    </row>
    <row r="202" spans="1:3" x14ac:dyDescent="0.25">
      <c r="A202" s="105"/>
      <c r="B202" s="105"/>
      <c r="C202" s="105"/>
    </row>
    <row r="203" spans="1:3" x14ac:dyDescent="0.25">
      <c r="A203" s="105"/>
      <c r="B203" s="105"/>
      <c r="C203" s="105"/>
    </row>
    <row r="204" spans="1:3" x14ac:dyDescent="0.25">
      <c r="A204" s="105"/>
      <c r="B204" s="105"/>
      <c r="C204" s="105"/>
    </row>
    <row r="205" spans="1:3" x14ac:dyDescent="0.25">
      <c r="A205" s="105"/>
      <c r="B205" s="105"/>
      <c r="C205" s="105"/>
    </row>
    <row r="206" spans="1:3" x14ac:dyDescent="0.25">
      <c r="A206" s="105"/>
      <c r="B206" s="105"/>
      <c r="C206" s="105"/>
    </row>
    <row r="207" spans="1:3" x14ac:dyDescent="0.25">
      <c r="A207" s="105"/>
      <c r="B207" s="105"/>
      <c r="C207" s="105"/>
    </row>
    <row r="208" spans="1:3" x14ac:dyDescent="0.25">
      <c r="A208" s="105"/>
      <c r="B208" s="105"/>
      <c r="C208" s="105"/>
    </row>
    <row r="209" spans="1:3" x14ac:dyDescent="0.25">
      <c r="A209" s="105"/>
      <c r="B209" s="105"/>
      <c r="C209" s="105"/>
    </row>
    <row r="210" spans="1:3" x14ac:dyDescent="0.25">
      <c r="A210" s="105"/>
      <c r="B210" s="105"/>
      <c r="C210" s="105"/>
    </row>
    <row r="211" spans="1:3" x14ac:dyDescent="0.25">
      <c r="A211" s="105"/>
      <c r="B211" s="105"/>
      <c r="C211" s="105"/>
    </row>
    <row r="212" spans="1:3" x14ac:dyDescent="0.25">
      <c r="A212" s="105"/>
      <c r="B212" s="105"/>
      <c r="C212" s="105"/>
    </row>
    <row r="213" spans="1:3" x14ac:dyDescent="0.25">
      <c r="A213" s="105"/>
      <c r="B213" s="105"/>
      <c r="C213" s="105"/>
    </row>
    <row r="214" spans="1:3" x14ac:dyDescent="0.25">
      <c r="A214" s="105"/>
      <c r="B214" s="105"/>
      <c r="C214" s="105"/>
    </row>
    <row r="215" spans="1:3" x14ac:dyDescent="0.25">
      <c r="A215" s="105"/>
      <c r="B215" s="105"/>
      <c r="C215" s="105"/>
    </row>
    <row r="216" spans="1:3" x14ac:dyDescent="0.25">
      <c r="A216" s="105"/>
      <c r="B216" s="105"/>
      <c r="C216" s="105"/>
    </row>
    <row r="217" spans="1:3" x14ac:dyDescent="0.25">
      <c r="A217" s="105"/>
      <c r="B217" s="105"/>
      <c r="C217" s="105"/>
    </row>
    <row r="218" spans="1:3" x14ac:dyDescent="0.25">
      <c r="A218" s="105"/>
      <c r="B218" s="105"/>
      <c r="C218" s="105"/>
    </row>
    <row r="219" spans="1:3" x14ac:dyDescent="0.25">
      <c r="A219" s="105"/>
      <c r="B219" s="105"/>
      <c r="C219" s="105"/>
    </row>
    <row r="220" spans="1:3" x14ac:dyDescent="0.25">
      <c r="A220" s="105"/>
      <c r="B220" s="105"/>
      <c r="C220" s="105"/>
    </row>
    <row r="221" spans="1:3" x14ac:dyDescent="0.25">
      <c r="A221" s="105"/>
      <c r="B221" s="105"/>
      <c r="C221" s="105"/>
    </row>
    <row r="222" spans="1:3" x14ac:dyDescent="0.25">
      <c r="A222" s="105"/>
      <c r="B222" s="105"/>
      <c r="C222" s="105"/>
    </row>
    <row r="223" spans="1:3" x14ac:dyDescent="0.25">
      <c r="A223" s="105"/>
      <c r="B223" s="105"/>
      <c r="C223" s="105"/>
    </row>
    <row r="224" spans="1:3" x14ac:dyDescent="0.25">
      <c r="A224" s="105"/>
      <c r="B224" s="105"/>
      <c r="C224" s="105"/>
    </row>
    <row r="225" spans="1:3" x14ac:dyDescent="0.25">
      <c r="A225" s="105"/>
      <c r="B225" s="105"/>
      <c r="C225" s="105"/>
    </row>
    <row r="226" spans="1:3" x14ac:dyDescent="0.25">
      <c r="A226" s="105"/>
      <c r="B226" s="105"/>
      <c r="C226" s="105"/>
    </row>
    <row r="227" spans="1:3" x14ac:dyDescent="0.25">
      <c r="A227" s="105"/>
      <c r="B227" s="105"/>
      <c r="C227" s="105"/>
    </row>
    <row r="228" spans="1:3" x14ac:dyDescent="0.25">
      <c r="A228" s="105"/>
      <c r="B228" s="105"/>
      <c r="C228" s="105"/>
    </row>
    <row r="229" spans="1:3" x14ac:dyDescent="0.25">
      <c r="A229" s="105"/>
      <c r="B229" s="105"/>
      <c r="C229" s="105"/>
    </row>
    <row r="230" spans="1:3" x14ac:dyDescent="0.25">
      <c r="A230" s="105"/>
      <c r="B230" s="105"/>
      <c r="C230" s="105"/>
    </row>
    <row r="231" spans="1:3" x14ac:dyDescent="0.25">
      <c r="A231" s="105"/>
      <c r="B231" s="105"/>
      <c r="C231" s="105"/>
    </row>
    <row r="232" spans="1:3" x14ac:dyDescent="0.25">
      <c r="A232" s="105"/>
      <c r="B232" s="105"/>
      <c r="C232" s="105"/>
    </row>
    <row r="233" spans="1:3" x14ac:dyDescent="0.25">
      <c r="A233" s="105"/>
      <c r="B233" s="105"/>
      <c r="C233" s="105"/>
    </row>
    <row r="234" spans="1:3" x14ac:dyDescent="0.25">
      <c r="A234" s="105"/>
      <c r="B234" s="105"/>
      <c r="C234" s="105"/>
    </row>
    <row r="235" spans="1:3" x14ac:dyDescent="0.25">
      <c r="A235" s="105"/>
      <c r="B235" s="105"/>
      <c r="C235" s="105"/>
    </row>
    <row r="236" spans="1:3" x14ac:dyDescent="0.25">
      <c r="A236" s="105"/>
      <c r="B236" s="105"/>
      <c r="C236" s="105"/>
    </row>
    <row r="237" spans="1:3" x14ac:dyDescent="0.25">
      <c r="A237" s="105"/>
      <c r="B237" s="105"/>
      <c r="C237" s="105"/>
    </row>
    <row r="238" spans="1:3" x14ac:dyDescent="0.25">
      <c r="A238" s="105"/>
      <c r="B238" s="105"/>
      <c r="C238" s="105"/>
    </row>
    <row r="239" spans="1:3" x14ac:dyDescent="0.25">
      <c r="A239" s="105"/>
      <c r="B239" s="105"/>
      <c r="C239" s="105"/>
    </row>
    <row r="240" spans="1:3" x14ac:dyDescent="0.25">
      <c r="A240" s="105"/>
      <c r="B240" s="105"/>
      <c r="C240" s="105"/>
    </row>
    <row r="241" spans="1:3" x14ac:dyDescent="0.25">
      <c r="A241" s="105"/>
      <c r="B241" s="105"/>
      <c r="C241" s="105"/>
    </row>
    <row r="242" spans="1:3" x14ac:dyDescent="0.25">
      <c r="A242" s="105"/>
      <c r="B242" s="105"/>
      <c r="C242" s="105"/>
    </row>
    <row r="243" spans="1:3" x14ac:dyDescent="0.25">
      <c r="A243" s="105"/>
      <c r="B243" s="105"/>
      <c r="C243" s="105"/>
    </row>
    <row r="244" spans="1:3" x14ac:dyDescent="0.25">
      <c r="A244" s="105"/>
      <c r="B244" s="105"/>
      <c r="C244" s="105"/>
    </row>
    <row r="245" spans="1:3" x14ac:dyDescent="0.25">
      <c r="A245" s="105"/>
      <c r="B245" s="105"/>
      <c r="C245" s="105"/>
    </row>
    <row r="246" spans="1:3" x14ac:dyDescent="0.25">
      <c r="A246" s="105"/>
      <c r="B246" s="105"/>
      <c r="C246" s="105"/>
    </row>
    <row r="247" spans="1:3" x14ac:dyDescent="0.25">
      <c r="A247" s="105"/>
      <c r="B247" s="105"/>
      <c r="C247" s="105"/>
    </row>
    <row r="248" spans="1:3" x14ac:dyDescent="0.25">
      <c r="A248" s="105"/>
      <c r="B248" s="105"/>
      <c r="C248" s="105"/>
    </row>
    <row r="249" spans="1:3" x14ac:dyDescent="0.25">
      <c r="A249" s="105"/>
      <c r="B249" s="105"/>
      <c r="C249" s="105"/>
    </row>
    <row r="250" spans="1:3" x14ac:dyDescent="0.25">
      <c r="A250" s="105"/>
      <c r="B250" s="105"/>
      <c r="C250" s="105"/>
    </row>
    <row r="251" spans="1:3" x14ac:dyDescent="0.25">
      <c r="A251" s="105"/>
      <c r="B251" s="105"/>
      <c r="C251" s="105"/>
    </row>
    <row r="252" spans="1:3" x14ac:dyDescent="0.25">
      <c r="A252" s="105"/>
      <c r="B252" s="105"/>
      <c r="C252" s="105"/>
    </row>
    <row r="253" spans="1:3" x14ac:dyDescent="0.25">
      <c r="A253" s="105"/>
      <c r="B253" s="105"/>
      <c r="C253" s="105"/>
    </row>
    <row r="254" spans="1:3" x14ac:dyDescent="0.25">
      <c r="A254" s="105"/>
      <c r="B254" s="105"/>
      <c r="C254" s="105"/>
    </row>
    <row r="255" spans="1:3" x14ac:dyDescent="0.25">
      <c r="A255" s="105"/>
      <c r="B255" s="105"/>
      <c r="C255" s="105"/>
    </row>
    <row r="256" spans="1:3" x14ac:dyDescent="0.25">
      <c r="A256" s="105"/>
      <c r="B256" s="105"/>
      <c r="C256" s="105"/>
    </row>
    <row r="257" spans="1:3" x14ac:dyDescent="0.25">
      <c r="A257" s="105"/>
      <c r="B257" s="105"/>
      <c r="C257" s="105"/>
    </row>
    <row r="258" spans="1:3" x14ac:dyDescent="0.25">
      <c r="A258" s="105"/>
      <c r="B258" s="105"/>
      <c r="C258" s="105"/>
    </row>
    <row r="259" spans="1:3" x14ac:dyDescent="0.25">
      <c r="A259" s="105"/>
      <c r="B259" s="105"/>
      <c r="C259" s="105"/>
    </row>
    <row r="260" spans="1:3" x14ac:dyDescent="0.25">
      <c r="A260" s="105"/>
      <c r="B260" s="105"/>
      <c r="C260" s="105"/>
    </row>
    <row r="261" spans="1:3" x14ac:dyDescent="0.25">
      <c r="A261" s="105"/>
      <c r="B261" s="105"/>
      <c r="C261" s="105"/>
    </row>
    <row r="262" spans="1:3" x14ac:dyDescent="0.25">
      <c r="A262" s="105"/>
      <c r="B262" s="105"/>
      <c r="C262" s="105"/>
    </row>
    <row r="263" spans="1:3" x14ac:dyDescent="0.25">
      <c r="A263" s="105"/>
      <c r="B263" s="105"/>
      <c r="C263" s="105"/>
    </row>
    <row r="264" spans="1:3" x14ac:dyDescent="0.25">
      <c r="A264" s="105"/>
      <c r="B264" s="105"/>
      <c r="C264" s="105"/>
    </row>
    <row r="265" spans="1:3" x14ac:dyDescent="0.25">
      <c r="A265" s="105"/>
      <c r="B265" s="105"/>
      <c r="C265" s="105"/>
    </row>
    <row r="266" spans="1:3" x14ac:dyDescent="0.25">
      <c r="A266" s="105"/>
      <c r="B266" s="105"/>
      <c r="C266" s="105"/>
    </row>
    <row r="267" spans="1:3" x14ac:dyDescent="0.25">
      <c r="A267" s="105"/>
      <c r="B267" s="105"/>
      <c r="C267" s="105"/>
    </row>
    <row r="268" spans="1:3" x14ac:dyDescent="0.25">
      <c r="A268" s="105"/>
      <c r="B268" s="105"/>
      <c r="C268" s="105"/>
    </row>
    <row r="269" spans="1:3" x14ac:dyDescent="0.25">
      <c r="A269" s="105"/>
      <c r="B269" s="105"/>
      <c r="C269" s="105"/>
    </row>
    <row r="270" spans="1:3" x14ac:dyDescent="0.25">
      <c r="A270" s="105"/>
      <c r="B270" s="105"/>
      <c r="C270" s="105"/>
    </row>
    <row r="271" spans="1:3" x14ac:dyDescent="0.25">
      <c r="A271" s="105"/>
      <c r="B271" s="105"/>
      <c r="C271" s="105"/>
    </row>
    <row r="272" spans="1:3" x14ac:dyDescent="0.25">
      <c r="A272" s="105"/>
      <c r="B272" s="105"/>
      <c r="C272" s="105"/>
    </row>
    <row r="273" spans="1:3" x14ac:dyDescent="0.25">
      <c r="A273" s="105"/>
      <c r="B273" s="105"/>
      <c r="C273" s="105"/>
    </row>
    <row r="274" spans="1:3" x14ac:dyDescent="0.25">
      <c r="A274" s="105"/>
      <c r="B274" s="105"/>
      <c r="C274" s="105"/>
    </row>
    <row r="275" spans="1:3" x14ac:dyDescent="0.25">
      <c r="A275" s="105"/>
      <c r="B275" s="105"/>
      <c r="C275" s="105"/>
    </row>
    <row r="276" spans="1:3" x14ac:dyDescent="0.25">
      <c r="A276" s="105"/>
      <c r="B276" s="105"/>
      <c r="C276" s="105"/>
    </row>
    <row r="277" spans="1:3" x14ac:dyDescent="0.25">
      <c r="A277" s="105"/>
      <c r="B277" s="105"/>
      <c r="C277" s="105"/>
    </row>
    <row r="278" spans="1:3" x14ac:dyDescent="0.25">
      <c r="A278" s="105"/>
      <c r="B278" s="105"/>
      <c r="C278" s="105"/>
    </row>
    <row r="279" spans="1:3" x14ac:dyDescent="0.25">
      <c r="A279" s="105"/>
      <c r="B279" s="105"/>
      <c r="C279" s="105"/>
    </row>
    <row r="280" spans="1:3" x14ac:dyDescent="0.25">
      <c r="A280" s="105"/>
      <c r="B280" s="105"/>
      <c r="C280" s="105"/>
    </row>
    <row r="281" spans="1:3" x14ac:dyDescent="0.25">
      <c r="A281" s="105"/>
      <c r="B281" s="105"/>
      <c r="C281" s="105"/>
    </row>
    <row r="282" spans="1:3" x14ac:dyDescent="0.25">
      <c r="A282" s="105"/>
      <c r="B282" s="105"/>
      <c r="C282" s="105"/>
    </row>
    <row r="283" spans="1:3" x14ac:dyDescent="0.25">
      <c r="A283" s="105"/>
      <c r="B283" s="105"/>
      <c r="C283" s="105"/>
    </row>
    <row r="284" spans="1:3" x14ac:dyDescent="0.25">
      <c r="A284" s="105"/>
      <c r="B284" s="105"/>
      <c r="C284" s="105"/>
    </row>
    <row r="285" spans="1:3" x14ac:dyDescent="0.25">
      <c r="A285" s="105"/>
      <c r="B285" s="105"/>
      <c r="C285" s="105"/>
    </row>
    <row r="286" spans="1:3" x14ac:dyDescent="0.25">
      <c r="A286" s="105"/>
      <c r="B286" s="105"/>
      <c r="C286" s="105"/>
    </row>
    <row r="287" spans="1:3" x14ac:dyDescent="0.25">
      <c r="A287" s="105"/>
      <c r="B287" s="105"/>
      <c r="C287" s="105"/>
    </row>
    <row r="288" spans="1:3" x14ac:dyDescent="0.25">
      <c r="A288" s="105"/>
      <c r="B288" s="105"/>
      <c r="C288" s="105"/>
    </row>
    <row r="289" spans="1:3" x14ac:dyDescent="0.25">
      <c r="A289" s="105"/>
      <c r="B289" s="105"/>
      <c r="C289" s="105"/>
    </row>
    <row r="290" spans="1:3" x14ac:dyDescent="0.25">
      <c r="A290" s="105"/>
      <c r="B290" s="105"/>
      <c r="C290" s="105"/>
    </row>
    <row r="291" spans="1:3" x14ac:dyDescent="0.25">
      <c r="A291" s="105"/>
      <c r="B291" s="105"/>
      <c r="C291" s="105"/>
    </row>
    <row r="292" spans="1:3" x14ac:dyDescent="0.25">
      <c r="A292" s="105"/>
      <c r="B292" s="105"/>
      <c r="C292" s="105"/>
    </row>
    <row r="293" spans="1:3" x14ac:dyDescent="0.25">
      <c r="A293" s="105"/>
      <c r="B293" s="105"/>
      <c r="C293" s="105"/>
    </row>
    <row r="294" spans="1:3" x14ac:dyDescent="0.25">
      <c r="A294" s="105"/>
      <c r="B294" s="105"/>
      <c r="C294" s="105"/>
    </row>
    <row r="295" spans="1:3" x14ac:dyDescent="0.25">
      <c r="A295" s="105"/>
      <c r="B295" s="105"/>
      <c r="C295" s="105"/>
    </row>
    <row r="296" spans="1:3" x14ac:dyDescent="0.25">
      <c r="A296" s="105"/>
      <c r="B296" s="105"/>
      <c r="C296" s="105"/>
    </row>
    <row r="297" spans="1:3" x14ac:dyDescent="0.25">
      <c r="A297" s="105"/>
      <c r="B297" s="105"/>
      <c r="C297" s="105"/>
    </row>
    <row r="298" spans="1:3" x14ac:dyDescent="0.25">
      <c r="A298" s="105"/>
      <c r="B298" s="105"/>
      <c r="C298" s="105"/>
    </row>
    <row r="299" spans="1:3" x14ac:dyDescent="0.25">
      <c r="A299" s="105"/>
      <c r="B299" s="105"/>
      <c r="C299" s="105"/>
    </row>
    <row r="300" spans="1:3" x14ac:dyDescent="0.25">
      <c r="A300" s="105"/>
      <c r="B300" s="105"/>
      <c r="C300" s="105"/>
    </row>
    <row r="301" spans="1:3" x14ac:dyDescent="0.25">
      <c r="A301" s="105"/>
      <c r="B301" s="105"/>
      <c r="C301" s="105"/>
    </row>
    <row r="302" spans="1:3" x14ac:dyDescent="0.25">
      <c r="A302" s="105"/>
      <c r="B302" s="105"/>
      <c r="C302" s="105"/>
    </row>
    <row r="303" spans="1:3" x14ac:dyDescent="0.25">
      <c r="A303" s="105"/>
      <c r="B303" s="105"/>
      <c r="C303" s="105"/>
    </row>
    <row r="304" spans="1:3" x14ac:dyDescent="0.25">
      <c r="A304" s="105"/>
      <c r="B304" s="105"/>
      <c r="C304" s="105"/>
    </row>
    <row r="305" spans="1:3" x14ac:dyDescent="0.25">
      <c r="A305" s="105"/>
      <c r="B305" s="105"/>
      <c r="C305" s="105"/>
    </row>
    <row r="306" spans="1:3" x14ac:dyDescent="0.25">
      <c r="A306" s="105"/>
      <c r="B306" s="105"/>
      <c r="C306" s="105"/>
    </row>
    <row r="307" spans="1:3" x14ac:dyDescent="0.25">
      <c r="A307" s="105"/>
      <c r="B307" s="105"/>
      <c r="C307" s="105"/>
    </row>
    <row r="308" spans="1:3" x14ac:dyDescent="0.25">
      <c r="A308" s="105"/>
      <c r="B308" s="105"/>
      <c r="C308" s="105"/>
    </row>
    <row r="309" spans="1:3" x14ac:dyDescent="0.25">
      <c r="A309" s="105"/>
      <c r="B309" s="105"/>
      <c r="C309" s="105"/>
    </row>
    <row r="310" spans="1:3" x14ac:dyDescent="0.25">
      <c r="A310" s="105"/>
      <c r="B310" s="105"/>
      <c r="C310" s="105"/>
    </row>
    <row r="311" spans="1:3" x14ac:dyDescent="0.25">
      <c r="A311" s="105"/>
      <c r="B311" s="105"/>
      <c r="C311" s="105"/>
    </row>
    <row r="312" spans="1:3" x14ac:dyDescent="0.25">
      <c r="A312" s="105"/>
      <c r="B312" s="105"/>
      <c r="C312" s="105"/>
    </row>
    <row r="313" spans="1:3" x14ac:dyDescent="0.25">
      <c r="A313" s="105"/>
      <c r="B313" s="105"/>
      <c r="C313" s="105"/>
    </row>
    <row r="314" spans="1:3" x14ac:dyDescent="0.25">
      <c r="A314" s="105"/>
      <c r="B314" s="105"/>
      <c r="C314" s="105"/>
    </row>
    <row r="315" spans="1:3" x14ac:dyDescent="0.25">
      <c r="A315" s="105"/>
      <c r="B315" s="105"/>
      <c r="C315" s="105"/>
    </row>
    <row r="316" spans="1:3" x14ac:dyDescent="0.25">
      <c r="A316" s="105"/>
      <c r="B316" s="105"/>
      <c r="C316" s="105"/>
    </row>
    <row r="317" spans="1:3" x14ac:dyDescent="0.25">
      <c r="A317" s="105"/>
      <c r="B317" s="105"/>
      <c r="C317" s="105"/>
    </row>
    <row r="318" spans="1:3" x14ac:dyDescent="0.25">
      <c r="A318" s="105"/>
      <c r="B318" s="105"/>
      <c r="C318" s="105"/>
    </row>
    <row r="319" spans="1:3" x14ac:dyDescent="0.25">
      <c r="A319" s="105"/>
      <c r="B319" s="105"/>
      <c r="C319" s="105"/>
    </row>
    <row r="320" spans="1:3" x14ac:dyDescent="0.25">
      <c r="A320" s="105"/>
      <c r="B320" s="105"/>
      <c r="C320" s="105"/>
    </row>
    <row r="321" spans="1:3" x14ac:dyDescent="0.25">
      <c r="A321" s="105"/>
      <c r="B321" s="105"/>
      <c r="C321" s="105"/>
    </row>
    <row r="322" spans="1:3" x14ac:dyDescent="0.25">
      <c r="A322" s="105"/>
      <c r="B322" s="105"/>
      <c r="C322" s="105"/>
    </row>
    <row r="323" spans="1:3" x14ac:dyDescent="0.25">
      <c r="A323" s="105"/>
      <c r="B323" s="105"/>
      <c r="C323" s="105"/>
    </row>
    <row r="324" spans="1:3" x14ac:dyDescent="0.25">
      <c r="A324" s="105"/>
      <c r="B324" s="105"/>
      <c r="C324" s="105"/>
    </row>
    <row r="325" spans="1:3" x14ac:dyDescent="0.25">
      <c r="A325" s="105"/>
      <c r="B325" s="105"/>
      <c r="C325" s="105"/>
    </row>
    <row r="326" spans="1:3" x14ac:dyDescent="0.25">
      <c r="A326" s="105"/>
      <c r="B326" s="105"/>
      <c r="C326" s="105"/>
    </row>
    <row r="327" spans="1:3" x14ac:dyDescent="0.25">
      <c r="A327" s="105"/>
      <c r="B327" s="105"/>
      <c r="C327" s="105"/>
    </row>
    <row r="328" spans="1:3" x14ac:dyDescent="0.25">
      <c r="A328" s="105"/>
      <c r="B328" s="105"/>
      <c r="C328" s="105"/>
    </row>
    <row r="329" spans="1:3" x14ac:dyDescent="0.25">
      <c r="A329" s="105"/>
      <c r="B329" s="105"/>
      <c r="C329" s="105"/>
    </row>
    <row r="330" spans="1:3" x14ac:dyDescent="0.25">
      <c r="A330" s="105"/>
      <c r="B330" s="105"/>
      <c r="C330" s="105"/>
    </row>
    <row r="331" spans="1:3" x14ac:dyDescent="0.25">
      <c r="A331" s="105"/>
      <c r="B331" s="105"/>
      <c r="C331" s="105"/>
    </row>
    <row r="332" spans="1:3" x14ac:dyDescent="0.25">
      <c r="A332" s="105"/>
      <c r="B332" s="105"/>
      <c r="C332" s="105"/>
    </row>
    <row r="333" spans="1:3" x14ac:dyDescent="0.25">
      <c r="A333" s="105"/>
      <c r="B333" s="105"/>
      <c r="C333" s="105"/>
    </row>
    <row r="334" spans="1:3" x14ac:dyDescent="0.25">
      <c r="A334" s="105"/>
      <c r="B334" s="105"/>
      <c r="C334" s="105"/>
    </row>
    <row r="335" spans="1:3" x14ac:dyDescent="0.25">
      <c r="A335" s="105"/>
      <c r="B335" s="105"/>
      <c r="C335" s="105"/>
    </row>
    <row r="336" spans="1:3" x14ac:dyDescent="0.25">
      <c r="A336" s="105"/>
      <c r="B336" s="105"/>
      <c r="C336" s="105"/>
    </row>
    <row r="337" spans="1:3" x14ac:dyDescent="0.25">
      <c r="A337" s="105"/>
      <c r="B337" s="105"/>
      <c r="C337" s="105"/>
    </row>
    <row r="338" spans="1:3" x14ac:dyDescent="0.25">
      <c r="A338" s="105"/>
      <c r="B338" s="105"/>
      <c r="C338" s="105"/>
    </row>
    <row r="339" spans="1:3" x14ac:dyDescent="0.25">
      <c r="A339" s="105"/>
      <c r="B339" s="105"/>
      <c r="C339" s="105"/>
    </row>
    <row r="340" spans="1:3" x14ac:dyDescent="0.25">
      <c r="A340" s="105"/>
      <c r="B340" s="105"/>
      <c r="C340" s="105"/>
    </row>
    <row r="341" spans="1:3" x14ac:dyDescent="0.25">
      <c r="A341" s="105"/>
      <c r="B341" s="105"/>
      <c r="C341" s="105"/>
    </row>
    <row r="342" spans="1:3" x14ac:dyDescent="0.25">
      <c r="A342" s="105"/>
      <c r="B342" s="105"/>
      <c r="C342" s="105"/>
    </row>
    <row r="343" spans="1:3" x14ac:dyDescent="0.25">
      <c r="A343" s="105"/>
      <c r="B343" s="105"/>
      <c r="C343" s="105"/>
    </row>
    <row r="344" spans="1:3" x14ac:dyDescent="0.25">
      <c r="A344" s="105"/>
      <c r="B344" s="105"/>
      <c r="C344" s="105"/>
    </row>
    <row r="345" spans="1:3" x14ac:dyDescent="0.25">
      <c r="A345" s="105"/>
      <c r="B345" s="105"/>
      <c r="C345" s="105"/>
    </row>
    <row r="346" spans="1:3" x14ac:dyDescent="0.25">
      <c r="A346" s="105"/>
      <c r="B346" s="105"/>
      <c r="C346" s="105"/>
    </row>
    <row r="347" spans="1:3" x14ac:dyDescent="0.25">
      <c r="A347" s="105"/>
      <c r="B347" s="105"/>
      <c r="C347" s="105"/>
    </row>
    <row r="348" spans="1:3" x14ac:dyDescent="0.25">
      <c r="A348" s="105"/>
      <c r="B348" s="105"/>
      <c r="C348" s="105"/>
    </row>
    <row r="349" spans="1:3" x14ac:dyDescent="0.25">
      <c r="A349" s="105"/>
      <c r="B349" s="105"/>
      <c r="C349" s="105"/>
    </row>
    <row r="350" spans="1:3" x14ac:dyDescent="0.25">
      <c r="A350" s="105"/>
      <c r="B350" s="105"/>
      <c r="C350" s="105"/>
    </row>
    <row r="351" spans="1:3" x14ac:dyDescent="0.25">
      <c r="A351" s="105"/>
      <c r="B351" s="105"/>
      <c r="C351" s="105"/>
    </row>
    <row r="352" spans="1:3" x14ac:dyDescent="0.25">
      <c r="A352" s="105"/>
      <c r="B352" s="105"/>
      <c r="C352" s="105"/>
    </row>
    <row r="353" spans="1:3" x14ac:dyDescent="0.25">
      <c r="A353" s="105"/>
      <c r="B353" s="105"/>
      <c r="C353" s="105"/>
    </row>
    <row r="354" spans="1:3" x14ac:dyDescent="0.25">
      <c r="A354" s="105"/>
      <c r="B354" s="105"/>
      <c r="C354" s="105"/>
    </row>
    <row r="355" spans="1:3" x14ac:dyDescent="0.25">
      <c r="A355" s="105"/>
      <c r="B355" s="105"/>
      <c r="C355" s="105"/>
    </row>
    <row r="356" spans="1:3" x14ac:dyDescent="0.25">
      <c r="A356" s="105"/>
      <c r="B356" s="105"/>
      <c r="C356" s="105"/>
    </row>
    <row r="357" spans="1:3" x14ac:dyDescent="0.25">
      <c r="A357" s="105"/>
      <c r="B357" s="105"/>
      <c r="C357" s="105"/>
    </row>
    <row r="358" spans="1:3" x14ac:dyDescent="0.25">
      <c r="A358" s="105"/>
      <c r="B358" s="105"/>
      <c r="C358" s="105"/>
    </row>
    <row r="359" spans="1:3" x14ac:dyDescent="0.25">
      <c r="A359" s="105"/>
      <c r="B359" s="105"/>
      <c r="C359" s="105"/>
    </row>
    <row r="360" spans="1:3" x14ac:dyDescent="0.25">
      <c r="A360" s="105"/>
      <c r="B360" s="105"/>
      <c r="C360" s="105"/>
    </row>
    <row r="361" spans="1:3" x14ac:dyDescent="0.25">
      <c r="A361" s="105"/>
      <c r="B361" s="105"/>
      <c r="C361" s="105"/>
    </row>
    <row r="362" spans="1:3" x14ac:dyDescent="0.25">
      <c r="A362" s="105"/>
      <c r="B362" s="105"/>
      <c r="C362" s="105"/>
    </row>
    <row r="363" spans="1:3" x14ac:dyDescent="0.25">
      <c r="A363" s="105"/>
      <c r="B363" s="105"/>
      <c r="C363" s="105"/>
    </row>
    <row r="364" spans="1:3" x14ac:dyDescent="0.25">
      <c r="A364" s="105"/>
      <c r="B364" s="105"/>
      <c r="C364" s="105"/>
    </row>
    <row r="365" spans="1:3" x14ac:dyDescent="0.25">
      <c r="A365" s="105"/>
      <c r="B365" s="105"/>
      <c r="C365" s="105"/>
    </row>
    <row r="366" spans="1:3" x14ac:dyDescent="0.25">
      <c r="A366" s="105"/>
      <c r="B366" s="105"/>
      <c r="C366" s="105"/>
    </row>
    <row r="367" spans="1:3" x14ac:dyDescent="0.25">
      <c r="A367" s="105"/>
      <c r="B367" s="105"/>
      <c r="C367" s="105"/>
    </row>
    <row r="368" spans="1:3" x14ac:dyDescent="0.25">
      <c r="A368" s="105"/>
      <c r="B368" s="105"/>
      <c r="C368" s="105"/>
    </row>
    <row r="369" spans="1:3" x14ac:dyDescent="0.25">
      <c r="A369" s="105"/>
      <c r="B369" s="105"/>
      <c r="C369" s="105"/>
    </row>
    <row r="370" spans="1:3" x14ac:dyDescent="0.25">
      <c r="A370" s="105"/>
      <c r="B370" s="105"/>
      <c r="C370" s="105"/>
    </row>
    <row r="371" spans="1:3" x14ac:dyDescent="0.25">
      <c r="A371" s="105"/>
      <c r="B371" s="105"/>
      <c r="C371" s="105"/>
    </row>
    <row r="372" spans="1:3" x14ac:dyDescent="0.25">
      <c r="A372" s="105"/>
      <c r="B372" s="105"/>
      <c r="C372" s="105"/>
    </row>
    <row r="373" spans="1:3" x14ac:dyDescent="0.25">
      <c r="A373" s="105"/>
      <c r="B373" s="105"/>
      <c r="C373" s="105"/>
    </row>
    <row r="374" spans="1:3" x14ac:dyDescent="0.25">
      <c r="A374" s="105"/>
      <c r="B374" s="105"/>
      <c r="C374" s="105"/>
    </row>
    <row r="375" spans="1:3" x14ac:dyDescent="0.25">
      <c r="A375" s="105"/>
      <c r="B375" s="105"/>
      <c r="C375" s="105"/>
    </row>
    <row r="376" spans="1:3" x14ac:dyDescent="0.25">
      <c r="A376" s="105"/>
      <c r="B376" s="105"/>
      <c r="C376" s="105"/>
    </row>
    <row r="377" spans="1:3" x14ac:dyDescent="0.25">
      <c r="A377" s="105"/>
      <c r="B377" s="105"/>
      <c r="C377" s="105"/>
    </row>
    <row r="378" spans="1:3" x14ac:dyDescent="0.25">
      <c r="A378" s="105"/>
      <c r="B378" s="105"/>
      <c r="C378" s="105"/>
    </row>
    <row r="379" spans="1:3" x14ac:dyDescent="0.25">
      <c r="A379" s="105"/>
      <c r="B379" s="105"/>
      <c r="C379" s="105"/>
    </row>
    <row r="380" spans="1:3" x14ac:dyDescent="0.25">
      <c r="A380" s="105"/>
      <c r="B380" s="105"/>
      <c r="C380" s="105"/>
    </row>
    <row r="381" spans="1:3" x14ac:dyDescent="0.25">
      <c r="A381" s="105"/>
      <c r="B381" s="105"/>
      <c r="C381" s="105"/>
    </row>
    <row r="382" spans="1:3" x14ac:dyDescent="0.25">
      <c r="A382" s="105"/>
      <c r="B382" s="105"/>
      <c r="C382" s="105"/>
    </row>
    <row r="383" spans="1:3" x14ac:dyDescent="0.25">
      <c r="A383" s="105"/>
      <c r="B383" s="105"/>
      <c r="C383" s="105"/>
    </row>
    <row r="384" spans="1:3" x14ac:dyDescent="0.25">
      <c r="A384" s="105"/>
      <c r="B384" s="105"/>
      <c r="C384" s="105"/>
    </row>
    <row r="385" spans="1:3" x14ac:dyDescent="0.25">
      <c r="A385" s="105"/>
      <c r="B385" s="105"/>
      <c r="C385" s="105"/>
    </row>
    <row r="386" spans="1:3" x14ac:dyDescent="0.25">
      <c r="A386" s="105"/>
      <c r="B386" s="105"/>
      <c r="C386" s="105"/>
    </row>
    <row r="387" spans="1:3" x14ac:dyDescent="0.25">
      <c r="A387" s="105"/>
      <c r="B387" s="105"/>
      <c r="C387" s="105"/>
    </row>
    <row r="388" spans="1:3" x14ac:dyDescent="0.25">
      <c r="A388" s="105"/>
      <c r="B388" s="105"/>
      <c r="C388" s="105"/>
    </row>
    <row r="389" spans="1:3" x14ac:dyDescent="0.25">
      <c r="A389" s="105"/>
      <c r="B389" s="105"/>
      <c r="C389" s="105"/>
    </row>
    <row r="390" spans="1:3" x14ac:dyDescent="0.25">
      <c r="A390" s="105"/>
      <c r="B390" s="105"/>
      <c r="C390" s="105"/>
    </row>
    <row r="391" spans="1:3" x14ac:dyDescent="0.25">
      <c r="A391" s="105"/>
      <c r="B391" s="105"/>
      <c r="C391" s="105"/>
    </row>
    <row r="392" spans="1:3" x14ac:dyDescent="0.25">
      <c r="A392" s="105"/>
      <c r="B392" s="105"/>
      <c r="C392" s="105"/>
    </row>
    <row r="393" spans="1:3" x14ac:dyDescent="0.25">
      <c r="A393" s="105"/>
      <c r="B393" s="105"/>
      <c r="C393" s="105"/>
    </row>
    <row r="394" spans="1:3" x14ac:dyDescent="0.25">
      <c r="A394" s="105"/>
      <c r="B394" s="105"/>
      <c r="C394" s="105"/>
    </row>
    <row r="395" spans="1:3" x14ac:dyDescent="0.25">
      <c r="A395" s="105"/>
      <c r="B395" s="105"/>
      <c r="C395" s="105"/>
    </row>
    <row r="396" spans="1:3" x14ac:dyDescent="0.25">
      <c r="A396" s="105"/>
      <c r="B396" s="105"/>
      <c r="C396" s="105"/>
    </row>
    <row r="397" spans="1:3" x14ac:dyDescent="0.25">
      <c r="A397" s="105"/>
      <c r="B397" s="105"/>
      <c r="C397" s="105"/>
    </row>
    <row r="398" spans="1:3" x14ac:dyDescent="0.25">
      <c r="A398" s="105"/>
      <c r="B398" s="105"/>
      <c r="C398" s="105"/>
    </row>
    <row r="399" spans="1:3" x14ac:dyDescent="0.25">
      <c r="A399" s="105"/>
      <c r="B399" s="105"/>
      <c r="C399" s="105"/>
    </row>
    <row r="400" spans="1:3" x14ac:dyDescent="0.25">
      <c r="A400" s="105"/>
      <c r="B400" s="105"/>
      <c r="C400" s="105"/>
    </row>
    <row r="401" spans="1:3" x14ac:dyDescent="0.25">
      <c r="A401" s="105"/>
      <c r="B401" s="105"/>
      <c r="C401" s="105"/>
    </row>
    <row r="402" spans="1:3" x14ac:dyDescent="0.25">
      <c r="A402" s="105"/>
      <c r="B402" s="105"/>
      <c r="C402" s="105"/>
    </row>
    <row r="403" spans="1:3" x14ac:dyDescent="0.25">
      <c r="A403" s="105"/>
      <c r="B403" s="105"/>
      <c r="C403" s="105"/>
    </row>
    <row r="404" spans="1:3" x14ac:dyDescent="0.25">
      <c r="A404" s="105"/>
      <c r="B404" s="105"/>
      <c r="C404" s="105"/>
    </row>
    <row r="405" spans="1:3" x14ac:dyDescent="0.25">
      <c r="A405" s="105"/>
      <c r="B405" s="105"/>
      <c r="C405" s="105"/>
    </row>
    <row r="406" spans="1:3" x14ac:dyDescent="0.25">
      <c r="A406" s="105"/>
      <c r="B406" s="105"/>
      <c r="C406" s="105"/>
    </row>
    <row r="407" spans="1:3" x14ac:dyDescent="0.25">
      <c r="A407" s="105"/>
      <c r="B407" s="105"/>
      <c r="C407" s="105"/>
    </row>
    <row r="408" spans="1:3" x14ac:dyDescent="0.25">
      <c r="A408" s="105"/>
      <c r="B408" s="105"/>
      <c r="C408" s="105"/>
    </row>
    <row r="409" spans="1:3" x14ac:dyDescent="0.25">
      <c r="A409" s="105"/>
      <c r="B409" s="105"/>
      <c r="C409" s="105"/>
    </row>
    <row r="410" spans="1:3" x14ac:dyDescent="0.25">
      <c r="A410" s="105"/>
      <c r="B410" s="105"/>
      <c r="C410" s="105"/>
    </row>
    <row r="411" spans="1:3" x14ac:dyDescent="0.25">
      <c r="A411" s="105"/>
      <c r="B411" s="105"/>
      <c r="C411" s="105"/>
    </row>
    <row r="412" spans="1:3" x14ac:dyDescent="0.25">
      <c r="A412" s="105"/>
      <c r="B412" s="105"/>
      <c r="C412" s="105"/>
    </row>
    <row r="413" spans="1:3" x14ac:dyDescent="0.25">
      <c r="A413" s="105"/>
      <c r="B413" s="105"/>
      <c r="C413" s="105"/>
    </row>
    <row r="414" spans="1:3" x14ac:dyDescent="0.25">
      <c r="A414" s="105"/>
      <c r="B414" s="105"/>
      <c r="C414" s="105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tabColor rgb="FF92D050"/>
  </sheetPr>
  <dimension ref="A1:J159"/>
  <sheetViews>
    <sheetView zoomScale="110" zoomScaleNormal="110" zoomScalePageLayoutView="110" workbookViewId="0"/>
  </sheetViews>
  <sheetFormatPr defaultColWidth="8.85546875" defaultRowHeight="15" x14ac:dyDescent="0.25"/>
  <cols>
    <col min="1" max="1" width="34.85546875" style="29" customWidth="1"/>
    <col min="2" max="2" width="15.7109375" style="29" customWidth="1"/>
    <col min="3" max="3" width="17.42578125" style="29" hidden="1" customWidth="1"/>
    <col min="4" max="5" width="12.42578125" style="27" bestFit="1" customWidth="1"/>
    <col min="6" max="6" width="18.140625" style="27" customWidth="1"/>
    <col min="7" max="7" width="16.42578125" style="27" customWidth="1"/>
    <col min="8" max="8" width="8.85546875" style="27"/>
    <col min="9" max="10" width="12.42578125" style="27" bestFit="1" customWidth="1"/>
    <col min="11" max="16384" width="8.85546875" style="27"/>
  </cols>
  <sheetData>
    <row r="1" spans="1:10" x14ac:dyDescent="0.25">
      <c r="A1" s="110" t="s">
        <v>144</v>
      </c>
      <c r="B1" s="111" t="s">
        <v>147</v>
      </c>
      <c r="C1" s="111" t="s">
        <v>96</v>
      </c>
    </row>
    <row r="2" spans="1:10" x14ac:dyDescent="0.25">
      <c r="A2" s="78" t="s">
        <v>2</v>
      </c>
      <c r="B2" s="157">
        <v>0.26960248560342776</v>
      </c>
      <c r="C2" s="79">
        <v>1.9368550743322239E-3</v>
      </c>
      <c r="F2" s="59"/>
      <c r="G2" s="59"/>
      <c r="H2" s="58"/>
      <c r="I2" s="58"/>
      <c r="J2" s="58"/>
    </row>
    <row r="3" spans="1:10" x14ac:dyDescent="0.25">
      <c r="A3" s="78" t="s">
        <v>3</v>
      </c>
      <c r="B3" s="157">
        <v>0.65287350855674064</v>
      </c>
      <c r="C3" s="80">
        <v>2.2956963382457117E-3</v>
      </c>
      <c r="F3" s="59"/>
      <c r="G3" s="59"/>
      <c r="H3" s="58"/>
      <c r="I3" s="58"/>
      <c r="J3" s="58"/>
    </row>
    <row r="4" spans="1:10" x14ac:dyDescent="0.25">
      <c r="A4" s="78" t="s">
        <v>4</v>
      </c>
      <c r="B4" s="157">
        <v>2.1945283045200395E-2</v>
      </c>
      <c r="C4" s="80">
        <v>4.2213353959963802E-4</v>
      </c>
      <c r="F4" s="59"/>
      <c r="G4" s="59"/>
      <c r="H4" s="58"/>
      <c r="I4" s="58"/>
      <c r="J4" s="58"/>
    </row>
    <row r="5" spans="1:10" x14ac:dyDescent="0.25">
      <c r="A5" s="78" t="s">
        <v>5</v>
      </c>
      <c r="B5" s="157">
        <v>2.3232066929590331</v>
      </c>
      <c r="C5" s="80">
        <v>3.2354828611563073E-2</v>
      </c>
      <c r="F5" s="59"/>
      <c r="G5" s="59"/>
      <c r="H5" s="58"/>
      <c r="I5" s="58"/>
      <c r="J5" s="58"/>
    </row>
    <row r="6" spans="1:10" x14ac:dyDescent="0.25">
      <c r="A6" s="78" t="s">
        <v>6</v>
      </c>
      <c r="B6" s="157">
        <v>2.1513829499875139</v>
      </c>
      <c r="C6" s="80">
        <v>4.0660187203317634E-2</v>
      </c>
      <c r="F6" s="59"/>
      <c r="G6" s="59"/>
      <c r="H6" s="58"/>
      <c r="I6" s="58"/>
      <c r="J6" s="58"/>
    </row>
    <row r="7" spans="1:10" x14ac:dyDescent="0.25">
      <c r="A7" s="78" t="s">
        <v>7</v>
      </c>
      <c r="B7" s="157">
        <v>4.6685652367329994E-2</v>
      </c>
      <c r="C7" s="79">
        <v>5.4541947300659156E-3</v>
      </c>
      <c r="F7" s="59"/>
      <c r="G7" s="59"/>
      <c r="H7" s="58"/>
      <c r="I7" s="58"/>
      <c r="J7" s="58"/>
    </row>
    <row r="8" spans="1:10" x14ac:dyDescent="0.25">
      <c r="A8" s="78" t="s">
        <v>8</v>
      </c>
      <c r="B8" s="157">
        <v>0</v>
      </c>
      <c r="C8" s="80">
        <v>0</v>
      </c>
      <c r="F8" s="59"/>
      <c r="G8" s="59"/>
      <c r="H8" s="58"/>
      <c r="I8" s="58"/>
      <c r="J8" s="58"/>
    </row>
    <row r="9" spans="1:10" x14ac:dyDescent="0.25">
      <c r="A9" s="78" t="s">
        <v>9</v>
      </c>
      <c r="B9" s="157">
        <v>0.21501675111089313</v>
      </c>
      <c r="C9" s="80">
        <v>5.2478975720794555E-3</v>
      </c>
      <c r="F9" s="59"/>
      <c r="G9" s="59"/>
      <c r="H9" s="58"/>
      <c r="I9" s="58"/>
      <c r="J9" s="58"/>
    </row>
    <row r="10" spans="1:10" x14ac:dyDescent="0.25">
      <c r="A10" s="78" t="s">
        <v>10</v>
      </c>
      <c r="B10" s="157">
        <v>0.51261517833528003</v>
      </c>
      <c r="C10" s="80">
        <v>0</v>
      </c>
      <c r="F10" s="59"/>
      <c r="G10" s="59"/>
      <c r="H10" s="58"/>
      <c r="I10" s="58"/>
      <c r="J10" s="58"/>
    </row>
    <row r="11" spans="1:10" x14ac:dyDescent="0.25">
      <c r="A11" s="78" t="s">
        <v>11</v>
      </c>
      <c r="B11" s="157">
        <v>0</v>
      </c>
      <c r="C11" s="72">
        <v>0</v>
      </c>
      <c r="F11" s="59"/>
      <c r="G11" s="59"/>
      <c r="H11" s="58"/>
      <c r="I11" s="58"/>
      <c r="J11" s="58"/>
    </row>
    <row r="12" spans="1:10" x14ac:dyDescent="0.25">
      <c r="A12" s="78" t="s">
        <v>12</v>
      </c>
      <c r="B12" s="157">
        <v>1.6756886084834305E-2</v>
      </c>
      <c r="C12" s="80">
        <v>1.4065342439134151E-4</v>
      </c>
      <c r="F12" s="59"/>
      <c r="G12" s="59"/>
      <c r="H12" s="58"/>
      <c r="I12" s="58"/>
      <c r="J12" s="58"/>
    </row>
    <row r="13" spans="1:10" x14ac:dyDescent="0.25">
      <c r="A13" s="78" t="s">
        <v>13</v>
      </c>
      <c r="B13" s="157">
        <v>0.14549781715798082</v>
      </c>
      <c r="C13" s="80">
        <v>1.1604261420895589E-3</v>
      </c>
      <c r="F13" s="59"/>
      <c r="G13" s="59"/>
      <c r="H13" s="58"/>
      <c r="I13" s="58"/>
      <c r="J13" s="58"/>
    </row>
    <row r="14" spans="1:10" x14ac:dyDescent="0.25">
      <c r="A14" s="78" t="s">
        <v>14</v>
      </c>
      <c r="B14" s="157">
        <v>1.0718658134786376</v>
      </c>
      <c r="C14" s="80">
        <v>1.031856702805172E-2</v>
      </c>
      <c r="F14" s="59"/>
      <c r="G14" s="59"/>
      <c r="H14" s="58"/>
      <c r="I14" s="58"/>
      <c r="J14" s="58"/>
    </row>
    <row r="15" spans="1:10" x14ac:dyDescent="0.25">
      <c r="A15" s="78" t="s">
        <v>15</v>
      </c>
      <c r="B15" s="157">
        <v>1.9064718909172964</v>
      </c>
      <c r="C15" s="80">
        <v>9.1765132677800038E-3</v>
      </c>
      <c r="F15" s="59"/>
      <c r="G15" s="59"/>
      <c r="H15" s="58"/>
      <c r="I15" s="58"/>
      <c r="J15" s="58"/>
    </row>
    <row r="16" spans="1:10" x14ac:dyDescent="0.25">
      <c r="A16" s="78" t="s">
        <v>16</v>
      </c>
      <c r="B16" s="157">
        <v>3.5861959052772403E-2</v>
      </c>
      <c r="C16" s="80">
        <v>2.8366289569725195E-4</v>
      </c>
      <c r="F16" s="59"/>
      <c r="G16" s="59"/>
      <c r="H16" s="58"/>
      <c r="I16" s="58"/>
      <c r="J16" s="58"/>
    </row>
    <row r="17" spans="1:10" x14ac:dyDescent="0.25">
      <c r="A17" s="78" t="s">
        <v>17</v>
      </c>
      <c r="B17" s="157">
        <v>1.4398049484996154E-2</v>
      </c>
      <c r="C17" s="80">
        <v>6.9310436511626079E-5</v>
      </c>
      <c r="F17" s="59"/>
      <c r="G17" s="59"/>
      <c r="H17" s="58"/>
      <c r="I17" s="58"/>
      <c r="J17" s="58"/>
    </row>
    <row r="18" spans="1:10" x14ac:dyDescent="0.25">
      <c r="A18" s="78" t="s">
        <v>18</v>
      </c>
      <c r="B18" s="157">
        <v>0.65579740535376507</v>
      </c>
      <c r="C18" s="80">
        <v>6.3129937269987774E-3</v>
      </c>
      <c r="F18" s="59"/>
      <c r="G18" s="59"/>
      <c r="H18" s="58"/>
      <c r="I18" s="58"/>
      <c r="J18" s="58"/>
    </row>
    <row r="19" spans="1:10" x14ac:dyDescent="0.25">
      <c r="A19" s="78" t="s">
        <v>19</v>
      </c>
      <c r="B19" s="157">
        <v>0.60334459668324703</v>
      </c>
      <c r="C19" s="80">
        <v>4.8152600550787153E-4</v>
      </c>
      <c r="F19" s="59"/>
      <c r="G19" s="59"/>
      <c r="H19" s="58"/>
      <c r="I19" s="58"/>
      <c r="J19" s="58"/>
    </row>
    <row r="20" spans="1:10" x14ac:dyDescent="0.25">
      <c r="A20" s="78" t="s">
        <v>20</v>
      </c>
      <c r="B20" s="157">
        <v>0</v>
      </c>
      <c r="C20" s="80">
        <v>1.3807996886477493E-2</v>
      </c>
      <c r="F20" s="59"/>
      <c r="G20" s="59"/>
      <c r="H20" s="58"/>
      <c r="I20" s="58"/>
      <c r="J20" s="58"/>
    </row>
    <row r="21" spans="1:10" x14ac:dyDescent="0.25">
      <c r="A21" s="78" t="s">
        <v>21</v>
      </c>
      <c r="B21" s="157">
        <v>6.4020294887868506E-2</v>
      </c>
      <c r="C21" s="80">
        <v>3.058028579857838E-4</v>
      </c>
      <c r="F21" s="59"/>
      <c r="G21" s="59"/>
      <c r="H21" s="58"/>
      <c r="I21" s="58"/>
      <c r="J21" s="58"/>
    </row>
    <row r="22" spans="1:10" x14ac:dyDescent="0.25">
      <c r="A22" s="78" t="s">
        <v>22</v>
      </c>
      <c r="B22" s="157">
        <v>1.3308320553179092</v>
      </c>
      <c r="C22" s="72">
        <v>0</v>
      </c>
      <c r="F22" s="59"/>
      <c r="G22" s="59"/>
      <c r="H22" s="58"/>
      <c r="I22" s="58"/>
      <c r="J22" s="58"/>
    </row>
    <row r="23" spans="1:10" x14ac:dyDescent="0.25">
      <c r="A23" s="78" t="s">
        <v>23</v>
      </c>
      <c r="B23" s="157">
        <v>2.5082095755166711</v>
      </c>
      <c r="C23" s="80">
        <v>4.6217469778164447E-2</v>
      </c>
      <c r="F23" s="59"/>
      <c r="G23" s="59"/>
      <c r="H23" s="58"/>
      <c r="I23" s="58"/>
      <c r="J23" s="58"/>
    </row>
    <row r="24" spans="1:10" x14ac:dyDescent="0.25">
      <c r="A24" s="78" t="s">
        <v>24</v>
      </c>
      <c r="B24" s="157">
        <v>0</v>
      </c>
      <c r="C24" s="80">
        <v>0</v>
      </c>
      <c r="F24" s="59"/>
      <c r="G24" s="59"/>
      <c r="H24" s="58"/>
      <c r="I24" s="58"/>
      <c r="J24" s="58"/>
    </row>
    <row r="25" spans="1:10" x14ac:dyDescent="0.25">
      <c r="A25" s="78" t="s">
        <v>25</v>
      </c>
      <c r="B25" s="157">
        <v>0.17821341366948895</v>
      </c>
      <c r="C25" s="79">
        <v>4.8758967218575141E-3</v>
      </c>
      <c r="F25" s="59"/>
      <c r="G25" s="59"/>
      <c r="H25" s="58"/>
      <c r="I25" s="58"/>
      <c r="J25" s="58"/>
    </row>
    <row r="26" spans="1:10" x14ac:dyDescent="0.25">
      <c r="A26" s="78" t="s">
        <v>26</v>
      </c>
      <c r="B26" s="157">
        <v>0.23093688315103506</v>
      </c>
      <c r="C26" s="80">
        <v>2.1288491166916289E-3</v>
      </c>
      <c r="F26" s="59"/>
      <c r="G26" s="59"/>
      <c r="H26" s="58"/>
      <c r="I26" s="58"/>
      <c r="J26" s="58"/>
    </row>
    <row r="27" spans="1:10" x14ac:dyDescent="0.25">
      <c r="A27" s="78" t="s">
        <v>27</v>
      </c>
      <c r="B27" s="157">
        <v>7.0700932694274687E-2</v>
      </c>
      <c r="C27" s="80">
        <v>8.4216393186706587E-4</v>
      </c>
      <c r="F27" s="59"/>
      <c r="G27" s="59"/>
      <c r="H27" s="58"/>
      <c r="I27" s="58"/>
      <c r="J27" s="58"/>
    </row>
    <row r="28" spans="1:10" x14ac:dyDescent="0.25">
      <c r="A28" s="78" t="s">
        <v>28</v>
      </c>
      <c r="B28" s="157">
        <v>0.334196242679629</v>
      </c>
      <c r="C28" s="80">
        <v>1.6275810681235743E-2</v>
      </c>
      <c r="F28" s="59"/>
      <c r="G28" s="59"/>
      <c r="H28" s="58"/>
      <c r="I28" s="58"/>
      <c r="J28" s="58"/>
    </row>
    <row r="29" spans="1:10" x14ac:dyDescent="0.25">
      <c r="A29" s="78" t="s">
        <v>29</v>
      </c>
      <c r="B29" s="157">
        <v>9.2440810788266548E-2</v>
      </c>
      <c r="C29" s="80">
        <v>1.4720953968439679E-3</v>
      </c>
      <c r="F29" s="59"/>
      <c r="G29" s="59"/>
      <c r="H29" s="58"/>
      <c r="I29" s="58"/>
      <c r="J29" s="58"/>
    </row>
    <row r="30" spans="1:10" x14ac:dyDescent="0.25">
      <c r="A30" s="78" t="s">
        <v>30</v>
      </c>
      <c r="B30" s="157">
        <v>2.3361353812801688E-2</v>
      </c>
      <c r="C30" s="80">
        <v>0</v>
      </c>
      <c r="F30" s="59"/>
      <c r="G30" s="59"/>
      <c r="H30" s="58"/>
      <c r="I30" s="58"/>
      <c r="J30" s="58"/>
    </row>
    <row r="31" spans="1:10" x14ac:dyDescent="0.25">
      <c r="A31" s="78" t="s">
        <v>31</v>
      </c>
      <c r="B31" s="157">
        <v>1.0023632282328778</v>
      </c>
      <c r="C31" s="79">
        <v>1.8986000006670434E-2</v>
      </c>
      <c r="F31" s="59"/>
      <c r="G31" s="59"/>
      <c r="H31" s="58"/>
      <c r="I31" s="58"/>
      <c r="J31" s="58"/>
    </row>
    <row r="32" spans="1:10" x14ac:dyDescent="0.25">
      <c r="A32" s="78" t="s">
        <v>32</v>
      </c>
      <c r="B32" s="157">
        <v>0</v>
      </c>
      <c r="C32" s="80">
        <v>0</v>
      </c>
      <c r="F32" s="59"/>
      <c r="G32" s="59"/>
      <c r="H32" s="58"/>
      <c r="I32" s="58"/>
      <c r="J32" s="58"/>
    </row>
    <row r="33" spans="1:10" x14ac:dyDescent="0.25">
      <c r="A33" s="78" t="s">
        <v>33</v>
      </c>
      <c r="B33" s="157">
        <v>0</v>
      </c>
      <c r="C33" s="80">
        <v>0</v>
      </c>
      <c r="F33" s="59"/>
      <c r="G33" s="59"/>
      <c r="H33" s="58"/>
      <c r="I33" s="58"/>
      <c r="J33" s="58"/>
    </row>
    <row r="34" spans="1:10" x14ac:dyDescent="0.25">
      <c r="A34" s="78" t="s">
        <v>34</v>
      </c>
      <c r="B34" s="157">
        <v>0.27389981152866777</v>
      </c>
      <c r="C34" s="80">
        <v>3.3149193779529094E-3</v>
      </c>
      <c r="F34" s="59"/>
      <c r="G34" s="59"/>
      <c r="H34" s="58"/>
      <c r="I34" s="58"/>
      <c r="J34" s="58"/>
    </row>
    <row r="35" spans="1:10" x14ac:dyDescent="0.25">
      <c r="A35" s="78" t="s">
        <v>35</v>
      </c>
      <c r="B35" s="157">
        <v>0</v>
      </c>
      <c r="C35" s="79">
        <v>0</v>
      </c>
      <c r="F35" s="59"/>
      <c r="G35" s="59"/>
      <c r="H35" s="58"/>
      <c r="I35" s="58"/>
      <c r="J35" s="58"/>
    </row>
    <row r="36" spans="1:10" x14ac:dyDescent="0.25">
      <c r="A36" s="78" t="s">
        <v>36</v>
      </c>
      <c r="B36" s="157">
        <v>0.51180030490929029</v>
      </c>
      <c r="C36" s="80">
        <v>1.1305507992799472E-2</v>
      </c>
      <c r="F36" s="59"/>
      <c r="G36" s="59"/>
      <c r="H36" s="58"/>
      <c r="I36" s="58"/>
      <c r="J36" s="58"/>
    </row>
    <row r="37" spans="1:10" x14ac:dyDescent="0.25">
      <c r="A37" s="78" t="s">
        <v>37</v>
      </c>
      <c r="B37" s="157">
        <v>0.66401607996515022</v>
      </c>
      <c r="C37" s="80">
        <v>1.2784667262004099E-2</v>
      </c>
      <c r="F37" s="59"/>
      <c r="G37" s="59"/>
      <c r="H37" s="58"/>
      <c r="I37" s="58"/>
      <c r="J37" s="58"/>
    </row>
    <row r="38" spans="1:10" x14ac:dyDescent="0.25">
      <c r="A38" s="78" t="s">
        <v>38</v>
      </c>
      <c r="B38" s="157">
        <v>1.0802511206711685</v>
      </c>
      <c r="C38" s="80">
        <v>4.0857976007146302E-2</v>
      </c>
      <c r="F38" s="59"/>
      <c r="G38" s="59"/>
      <c r="H38" s="58"/>
      <c r="I38" s="58"/>
      <c r="J38" s="58"/>
    </row>
    <row r="39" spans="1:10" x14ac:dyDescent="0.25">
      <c r="A39" s="78" t="s">
        <v>39</v>
      </c>
      <c r="B39" s="157">
        <v>2.3924534672785081</v>
      </c>
      <c r="C39" s="80">
        <v>2.3031605810272138E-2</v>
      </c>
      <c r="F39" s="59"/>
      <c r="G39" s="59"/>
      <c r="H39" s="58"/>
      <c r="I39" s="58"/>
      <c r="J39" s="58"/>
    </row>
    <row r="40" spans="1:10" x14ac:dyDescent="0.25">
      <c r="A40" s="78" t="s">
        <v>40</v>
      </c>
      <c r="B40" s="157">
        <v>1.9302427103986379</v>
      </c>
      <c r="C40" s="80">
        <v>3.2817366911873397E-2</v>
      </c>
      <c r="F40" s="59"/>
      <c r="G40" s="59"/>
      <c r="H40" s="58"/>
      <c r="I40" s="58"/>
      <c r="J40" s="58"/>
    </row>
    <row r="41" spans="1:10" x14ac:dyDescent="0.25">
      <c r="A41" s="78" t="s">
        <v>41</v>
      </c>
      <c r="B41" s="157">
        <v>0.30604058582936389</v>
      </c>
      <c r="C41" s="80">
        <v>1.5924224702565332E-3</v>
      </c>
      <c r="F41" s="59"/>
      <c r="G41" s="59"/>
      <c r="H41" s="58"/>
      <c r="I41" s="58"/>
      <c r="J41" s="58"/>
    </row>
    <row r="42" spans="1:10" x14ac:dyDescent="0.25">
      <c r="A42" s="78" t="s">
        <v>42</v>
      </c>
      <c r="B42" s="157">
        <v>6.1295955014664507</v>
      </c>
      <c r="C42" s="80">
        <v>0.12277569711794599</v>
      </c>
      <c r="F42" s="59"/>
      <c r="G42" s="59"/>
      <c r="H42" s="58"/>
      <c r="I42" s="58"/>
      <c r="J42" s="58"/>
    </row>
    <row r="43" spans="1:10" x14ac:dyDescent="0.25">
      <c r="A43" s="78" t="s">
        <v>43</v>
      </c>
      <c r="B43" s="157">
        <v>1.5528324051277631E-2</v>
      </c>
      <c r="C43" s="79">
        <v>4.4350593194491801E-4</v>
      </c>
      <c r="F43" s="59"/>
      <c r="G43" s="59"/>
      <c r="H43" s="58"/>
      <c r="I43" s="58"/>
      <c r="J43" s="58"/>
    </row>
    <row r="44" spans="1:10" x14ac:dyDescent="0.25">
      <c r="A44" s="78" t="s">
        <v>93</v>
      </c>
      <c r="B44" s="157">
        <v>15.28779221890521</v>
      </c>
      <c r="C44" s="80">
        <v>8.1001825139820474E-2</v>
      </c>
      <c r="F44" s="59"/>
      <c r="G44" s="59"/>
      <c r="H44" s="58"/>
      <c r="I44" s="58"/>
      <c r="J44" s="58"/>
    </row>
    <row r="45" spans="1:10" x14ac:dyDescent="0.25">
      <c r="A45" s="78" t="s">
        <v>44</v>
      </c>
      <c r="B45" s="157">
        <v>0.66387879067038436</v>
      </c>
      <c r="C45" s="80">
        <v>2.1281136542772427E-2</v>
      </c>
      <c r="F45" s="59"/>
      <c r="G45" s="59"/>
      <c r="H45" s="58"/>
      <c r="I45" s="58"/>
      <c r="J45" s="58"/>
    </row>
    <row r="46" spans="1:10" x14ac:dyDescent="0.25">
      <c r="A46" s="78" t="s">
        <v>45</v>
      </c>
      <c r="B46" s="157">
        <v>1.4829143861490173</v>
      </c>
      <c r="C46" s="80">
        <v>1.4275760837285224E-2</v>
      </c>
      <c r="F46" s="59"/>
      <c r="G46" s="59"/>
      <c r="H46" s="58"/>
      <c r="I46" s="58"/>
      <c r="J46" s="58"/>
    </row>
    <row r="47" spans="1:10" x14ac:dyDescent="0.25">
      <c r="A47" s="78" t="s">
        <v>46</v>
      </c>
      <c r="B47" s="157">
        <v>0.6606321303766185</v>
      </c>
      <c r="C47" s="80">
        <v>7.0342239674013769E-3</v>
      </c>
      <c r="F47" s="59"/>
      <c r="G47" s="59"/>
      <c r="H47" s="58"/>
      <c r="I47" s="58"/>
      <c r="J47" s="58"/>
    </row>
    <row r="48" spans="1:10" x14ac:dyDescent="0.25">
      <c r="A48" s="78" t="s">
        <v>47</v>
      </c>
      <c r="B48" s="157">
        <v>2.5461637285484255</v>
      </c>
      <c r="C48" s="80">
        <v>0</v>
      </c>
      <c r="F48" s="59"/>
      <c r="G48" s="59"/>
      <c r="H48" s="58"/>
      <c r="I48" s="58"/>
      <c r="J48" s="58"/>
    </row>
    <row r="49" spans="1:10" x14ac:dyDescent="0.25">
      <c r="A49" s="78" t="s">
        <v>48</v>
      </c>
      <c r="B49" s="157">
        <v>5.6620356150749558</v>
      </c>
      <c r="C49" s="80">
        <v>9.0963103106761534E-2</v>
      </c>
      <c r="F49" s="59"/>
      <c r="G49" s="59"/>
      <c r="H49" s="58"/>
      <c r="I49" s="58"/>
      <c r="J49" s="58"/>
    </row>
    <row r="50" spans="1:10" x14ac:dyDescent="0.25">
      <c r="A50" s="78" t="s">
        <v>49</v>
      </c>
      <c r="B50" s="157">
        <v>0.28407633525164155</v>
      </c>
      <c r="C50" s="80">
        <v>4.1673345303766002E-3</v>
      </c>
      <c r="F50" s="59"/>
      <c r="G50" s="59"/>
      <c r="H50" s="58"/>
      <c r="I50" s="58"/>
      <c r="J50" s="58"/>
    </row>
    <row r="51" spans="1:10" x14ac:dyDescent="0.25">
      <c r="A51" s="78" t="s">
        <v>50</v>
      </c>
      <c r="B51" s="157">
        <v>2.1228200300766407</v>
      </c>
      <c r="C51" s="80">
        <v>3.5173258145544811E-2</v>
      </c>
      <c r="F51" s="59"/>
      <c r="G51" s="59"/>
      <c r="H51" s="58"/>
      <c r="I51" s="58"/>
      <c r="J51" s="58"/>
    </row>
    <row r="52" spans="1:10" x14ac:dyDescent="0.25">
      <c r="A52" s="78" t="s">
        <v>51</v>
      </c>
      <c r="B52" s="157">
        <v>1.5254109841703081</v>
      </c>
      <c r="C52" s="80">
        <v>7.3423698323232568E-3</v>
      </c>
      <c r="F52" s="59"/>
      <c r="G52" s="59"/>
      <c r="H52" s="58"/>
      <c r="I52" s="58"/>
      <c r="J52" s="58"/>
    </row>
    <row r="53" spans="1:10" x14ac:dyDescent="0.25">
      <c r="A53" s="78" t="s">
        <v>52</v>
      </c>
      <c r="B53" s="157">
        <v>2.1159172642879449</v>
      </c>
      <c r="C53" s="80">
        <v>2.2396530696010511E-2</v>
      </c>
      <c r="F53" s="59"/>
      <c r="G53" s="59"/>
      <c r="H53" s="58"/>
      <c r="I53" s="58"/>
      <c r="J53" s="58"/>
    </row>
    <row r="54" spans="1:10" x14ac:dyDescent="0.25">
      <c r="A54" s="78" t="s">
        <v>132</v>
      </c>
      <c r="B54" s="157">
        <v>8.8038016479226268E-4</v>
      </c>
      <c r="C54" s="80">
        <v>8.4793488291686632E-6</v>
      </c>
      <c r="F54" s="59"/>
      <c r="G54" s="59"/>
      <c r="H54" s="58"/>
      <c r="I54" s="58"/>
      <c r="J54" s="58"/>
    </row>
    <row r="55" spans="1:10" x14ac:dyDescent="0.25">
      <c r="A55" s="78" t="s">
        <v>53</v>
      </c>
      <c r="B55" s="157">
        <v>0.7559335100346235</v>
      </c>
      <c r="C55" s="80">
        <v>2.5970244484585167E-2</v>
      </c>
      <c r="F55" s="59"/>
      <c r="G55" s="59"/>
      <c r="H55" s="58"/>
      <c r="I55" s="58"/>
      <c r="J55" s="58"/>
    </row>
    <row r="56" spans="1:10" x14ac:dyDescent="0.25">
      <c r="A56" s="78" t="s">
        <v>54</v>
      </c>
      <c r="B56" s="157">
        <v>9.4121742858399929E-2</v>
      </c>
      <c r="C56" s="80">
        <v>1.7329300667200238E-3</v>
      </c>
      <c r="F56" s="59"/>
      <c r="G56" s="59"/>
      <c r="H56" s="58"/>
      <c r="I56" s="58"/>
      <c r="J56" s="58"/>
    </row>
    <row r="57" spans="1:10" x14ac:dyDescent="0.25">
      <c r="A57" s="78" t="s">
        <v>55</v>
      </c>
      <c r="B57" s="157">
        <v>0</v>
      </c>
      <c r="C57" s="79">
        <v>0</v>
      </c>
      <c r="F57" s="59"/>
      <c r="G57" s="59"/>
      <c r="H57" s="58"/>
      <c r="I57" s="58"/>
      <c r="J57" s="58"/>
    </row>
    <row r="58" spans="1:10" x14ac:dyDescent="0.25">
      <c r="A58" s="78" t="s">
        <v>56</v>
      </c>
      <c r="B58" s="157">
        <v>2.5359863179947942E-3</v>
      </c>
      <c r="C58" s="80">
        <v>2.4405083574592414E-5</v>
      </c>
      <c r="F58" s="59"/>
      <c r="G58" s="59"/>
      <c r="H58" s="58"/>
      <c r="I58" s="58"/>
      <c r="J58" s="58"/>
    </row>
    <row r="59" spans="1:10" x14ac:dyDescent="0.25">
      <c r="A59" s="78" t="s">
        <v>57</v>
      </c>
      <c r="B59" s="157">
        <v>0.22001060207230583</v>
      </c>
      <c r="C59" s="80">
        <v>4.0112949049855347E-3</v>
      </c>
      <c r="F59" s="59"/>
      <c r="G59" s="59"/>
      <c r="H59" s="58"/>
      <c r="I59" s="58"/>
      <c r="J59" s="58"/>
    </row>
    <row r="60" spans="1:10" x14ac:dyDescent="0.25">
      <c r="A60" s="78" t="s">
        <v>58</v>
      </c>
      <c r="B60" s="157">
        <v>0</v>
      </c>
      <c r="C60" s="80">
        <v>0</v>
      </c>
      <c r="F60" s="59"/>
      <c r="G60" s="59"/>
      <c r="H60" s="58"/>
      <c r="I60" s="58"/>
      <c r="J60" s="58"/>
    </row>
    <row r="61" spans="1:10" x14ac:dyDescent="0.25">
      <c r="A61" s="78" t="s">
        <v>59</v>
      </c>
      <c r="B61" s="157">
        <v>0.49604047707369492</v>
      </c>
      <c r="C61" s="79">
        <v>4.4982280838378109E-4</v>
      </c>
      <c r="F61" s="59"/>
      <c r="G61" s="59"/>
      <c r="H61" s="58"/>
      <c r="I61" s="58"/>
      <c r="J61" s="58"/>
    </row>
    <row r="62" spans="1:10" x14ac:dyDescent="0.25">
      <c r="A62" s="78" t="s">
        <v>60</v>
      </c>
      <c r="B62" s="157">
        <v>0.71685810489013568</v>
      </c>
      <c r="C62" s="80">
        <v>1.1059182735047706E-2</v>
      </c>
      <c r="F62" s="59"/>
      <c r="G62" s="59"/>
      <c r="H62" s="58"/>
      <c r="I62" s="58"/>
      <c r="J62" s="58"/>
    </row>
    <row r="63" spans="1:10" x14ac:dyDescent="0.25">
      <c r="A63" s="78" t="s">
        <v>61</v>
      </c>
      <c r="B63" s="157">
        <v>0.46777793558996866</v>
      </c>
      <c r="C63" s="80">
        <v>9.0063659209979781E-3</v>
      </c>
      <c r="F63" s="59"/>
      <c r="G63" s="59"/>
      <c r="H63" s="58"/>
      <c r="I63" s="58"/>
      <c r="J63" s="58"/>
    </row>
    <row r="64" spans="1:10" x14ac:dyDescent="0.25">
      <c r="A64" s="78" t="s">
        <v>62</v>
      </c>
      <c r="B64" s="157">
        <v>0.20080495203605939</v>
      </c>
      <c r="C64" s="80">
        <v>3.1544292649351977E-3</v>
      </c>
      <c r="F64" s="59"/>
      <c r="G64" s="59"/>
      <c r="H64" s="58"/>
      <c r="I64" s="58"/>
      <c r="J64" s="58"/>
    </row>
    <row r="65" spans="1:10" x14ac:dyDescent="0.25">
      <c r="A65" s="78" t="s">
        <v>63</v>
      </c>
      <c r="B65" s="157">
        <v>0.30916582953642135</v>
      </c>
      <c r="C65" s="80">
        <v>5.4387034344783479E-3</v>
      </c>
      <c r="F65" s="59"/>
      <c r="G65" s="59"/>
      <c r="H65" s="58"/>
      <c r="I65" s="58"/>
      <c r="J65" s="58"/>
    </row>
    <row r="66" spans="1:10" x14ac:dyDescent="0.25">
      <c r="A66" s="78" t="s">
        <v>64</v>
      </c>
      <c r="B66" s="157">
        <v>1.2436513325393408</v>
      </c>
      <c r="C66" s="80">
        <v>2.393744957828103E-2</v>
      </c>
      <c r="F66" s="59"/>
      <c r="G66" s="59"/>
      <c r="H66" s="58"/>
      <c r="I66" s="58"/>
      <c r="J66" s="58"/>
    </row>
    <row r="67" spans="1:10" x14ac:dyDescent="0.25">
      <c r="A67" s="78" t="s">
        <v>65</v>
      </c>
      <c r="B67" s="157">
        <v>0</v>
      </c>
      <c r="C67" s="72">
        <v>0</v>
      </c>
      <c r="F67" s="59"/>
      <c r="G67" s="59"/>
      <c r="H67" s="58"/>
      <c r="I67" s="58"/>
      <c r="J67" s="58"/>
    </row>
    <row r="68" spans="1:10" x14ac:dyDescent="0.25">
      <c r="A68" s="78" t="s">
        <v>66</v>
      </c>
      <c r="B68" s="157">
        <v>0.70694409490173482</v>
      </c>
      <c r="C68" s="80">
        <v>3.7394915349311902E-3</v>
      </c>
      <c r="F68" s="59"/>
      <c r="G68" s="59"/>
      <c r="H68" s="58"/>
      <c r="I68" s="58"/>
      <c r="J68" s="58"/>
    </row>
    <row r="69" spans="1:10" x14ac:dyDescent="0.25">
      <c r="A69" s="78" t="s">
        <v>67</v>
      </c>
      <c r="B69" s="157">
        <v>0.53527841831140388</v>
      </c>
      <c r="C69" s="80">
        <v>5.7116201242031232E-3</v>
      </c>
      <c r="F69" s="59"/>
      <c r="G69" s="59"/>
      <c r="H69" s="58"/>
      <c r="I69" s="58"/>
      <c r="J69" s="58"/>
    </row>
    <row r="70" spans="1:10" x14ac:dyDescent="0.25">
      <c r="A70" s="78" t="s">
        <v>68</v>
      </c>
      <c r="B70" s="157">
        <v>2.796077217306546E-2</v>
      </c>
      <c r="C70" s="80">
        <v>5.3834578152098711E-4</v>
      </c>
      <c r="F70" s="59"/>
      <c r="G70" s="59"/>
      <c r="H70" s="58"/>
      <c r="I70" s="58"/>
      <c r="J70" s="58"/>
    </row>
    <row r="71" spans="1:10" x14ac:dyDescent="0.25">
      <c r="A71" s="78" t="s">
        <v>69</v>
      </c>
      <c r="B71" s="157">
        <v>0.25343579478181633</v>
      </c>
      <c r="C71" s="80">
        <v>1.6543117200721188E-3</v>
      </c>
      <c r="F71" s="59"/>
      <c r="G71" s="59"/>
      <c r="H71" s="58"/>
      <c r="I71" s="58"/>
      <c r="J71" s="58"/>
    </row>
    <row r="72" spans="1:10" x14ac:dyDescent="0.25">
      <c r="A72" s="78" t="s">
        <v>70</v>
      </c>
      <c r="B72" s="157">
        <v>0.20781981614295952</v>
      </c>
      <c r="C72" s="80">
        <v>0</v>
      </c>
      <c r="F72" s="59"/>
      <c r="G72" s="59"/>
      <c r="H72" s="58"/>
      <c r="I72" s="58"/>
      <c r="J72" s="58"/>
    </row>
    <row r="73" spans="1:10" x14ac:dyDescent="0.25">
      <c r="A73" s="78" t="s">
        <v>71</v>
      </c>
      <c r="B73" s="157">
        <v>0</v>
      </c>
      <c r="C73" s="80">
        <v>0</v>
      </c>
      <c r="F73" s="59"/>
      <c r="G73" s="59"/>
      <c r="H73" s="58"/>
      <c r="I73" s="58"/>
      <c r="J73" s="58"/>
    </row>
    <row r="74" spans="1:10" x14ac:dyDescent="0.25">
      <c r="A74" s="78" t="s">
        <v>72</v>
      </c>
      <c r="B74" s="157">
        <v>0.64311150211429613</v>
      </c>
      <c r="C74" s="80">
        <v>2.1956641922612982E-2</v>
      </c>
      <c r="F74" s="59"/>
      <c r="G74" s="59"/>
      <c r="H74" s="58"/>
      <c r="I74" s="58"/>
      <c r="J74" s="58"/>
    </row>
    <row r="75" spans="1:10" x14ac:dyDescent="0.25">
      <c r="A75" s="78" t="s">
        <v>73</v>
      </c>
      <c r="B75" s="157">
        <v>5.7327153776512048E-3</v>
      </c>
      <c r="C75" s="80">
        <v>0</v>
      </c>
      <c r="F75" s="59"/>
      <c r="G75" s="59"/>
      <c r="H75" s="58"/>
      <c r="I75" s="58"/>
      <c r="J75" s="58"/>
    </row>
    <row r="76" spans="1:10" x14ac:dyDescent="0.25">
      <c r="A76" s="78" t="s">
        <v>74</v>
      </c>
      <c r="B76" s="157">
        <v>3.2640270266447127E-2</v>
      </c>
      <c r="C76" s="80">
        <v>7.018136880841975E-4</v>
      </c>
      <c r="F76" s="59"/>
      <c r="G76" s="59"/>
      <c r="H76" s="58"/>
      <c r="I76" s="58"/>
      <c r="J76" s="58"/>
    </row>
    <row r="77" spans="1:10" x14ac:dyDescent="0.25">
      <c r="A77" s="78" t="s">
        <v>75</v>
      </c>
      <c r="B77" s="157">
        <v>0.30887691028341813</v>
      </c>
      <c r="C77" s="80">
        <v>2.9735367382101112E-3</v>
      </c>
      <c r="F77" s="59"/>
      <c r="G77" s="59"/>
      <c r="H77" s="58"/>
      <c r="I77" s="58"/>
      <c r="J77" s="58"/>
    </row>
    <row r="78" spans="1:10" x14ac:dyDescent="0.25">
      <c r="A78" s="78" t="s">
        <v>76</v>
      </c>
      <c r="B78" s="157">
        <v>3.8718543347179546</v>
      </c>
      <c r="C78" s="80">
        <v>4.7705315246116167E-2</v>
      </c>
      <c r="F78" s="59"/>
      <c r="G78" s="59"/>
      <c r="H78" s="58"/>
      <c r="I78" s="58"/>
      <c r="J78" s="58"/>
    </row>
    <row r="79" spans="1:10" x14ac:dyDescent="0.25">
      <c r="A79" s="78" t="s">
        <v>77</v>
      </c>
      <c r="B79" s="157">
        <v>5.7648725985355156E-2</v>
      </c>
      <c r="C79" s="80">
        <v>1.1099494359608254E-3</v>
      </c>
      <c r="F79" s="59"/>
      <c r="G79" s="59"/>
      <c r="H79" s="58"/>
      <c r="I79" s="58"/>
      <c r="J79" s="58"/>
    </row>
    <row r="80" spans="1:10" x14ac:dyDescent="0.25">
      <c r="A80" s="78" t="s">
        <v>78</v>
      </c>
      <c r="B80" s="157">
        <v>0</v>
      </c>
      <c r="C80" s="80">
        <v>6.2722959805782216E-5</v>
      </c>
      <c r="F80" s="59"/>
      <c r="G80" s="59"/>
      <c r="H80" s="58"/>
      <c r="I80" s="58"/>
      <c r="J80" s="58"/>
    </row>
    <row r="81" spans="1:10" x14ac:dyDescent="0.25">
      <c r="A81" s="78" t="s">
        <v>79</v>
      </c>
      <c r="B81" s="157">
        <v>2.5118111370294778</v>
      </c>
      <c r="C81" s="80">
        <v>2.928002879500129E-2</v>
      </c>
      <c r="F81" s="59"/>
      <c r="G81" s="59"/>
      <c r="H81" s="58"/>
      <c r="I81" s="58"/>
      <c r="J81" s="58"/>
    </row>
    <row r="82" spans="1:10" x14ac:dyDescent="0.25">
      <c r="A82" s="78" t="s">
        <v>80</v>
      </c>
      <c r="B82" s="157">
        <v>1.0809844062975742</v>
      </c>
      <c r="C82" s="80">
        <v>1.5606112767830754E-2</v>
      </c>
      <c r="F82" s="59"/>
      <c r="G82" s="59"/>
      <c r="H82" s="58"/>
      <c r="I82" s="58"/>
      <c r="J82" s="58"/>
    </row>
    <row r="83" spans="1:10" x14ac:dyDescent="0.25">
      <c r="A83" s="78" t="s">
        <v>81</v>
      </c>
      <c r="B83" s="157">
        <v>0.39963939215770283</v>
      </c>
      <c r="C83" s="80">
        <v>6.5387853180511914E-3</v>
      </c>
      <c r="F83" s="59"/>
      <c r="G83" s="59"/>
      <c r="H83" s="58"/>
      <c r="I83" s="58"/>
      <c r="J83" s="58"/>
    </row>
    <row r="84" spans="1:10" x14ac:dyDescent="0.25">
      <c r="A84" s="78" t="s">
        <v>82</v>
      </c>
      <c r="B84" s="157">
        <v>1.158514425154518E-4</v>
      </c>
      <c r="C84" s="80">
        <v>0</v>
      </c>
      <c r="F84" s="59"/>
      <c r="G84" s="59"/>
      <c r="H84" s="58"/>
      <c r="I84" s="58"/>
      <c r="J84" s="58"/>
    </row>
    <row r="85" spans="1:10" x14ac:dyDescent="0.25">
      <c r="A85" s="78" t="s">
        <v>83</v>
      </c>
      <c r="B85" s="157">
        <v>0</v>
      </c>
      <c r="C85" s="80">
        <v>0</v>
      </c>
      <c r="F85" s="59"/>
      <c r="G85" s="59"/>
      <c r="H85" s="58"/>
      <c r="I85" s="58"/>
      <c r="J85" s="58"/>
    </row>
    <row r="86" spans="1:10" x14ac:dyDescent="0.25">
      <c r="A86" s="78" t="s">
        <v>84</v>
      </c>
      <c r="B86" s="157">
        <v>0.26483534895987859</v>
      </c>
      <c r="C86" s="80">
        <v>2.5495154396652647E-3</v>
      </c>
      <c r="F86" s="59"/>
      <c r="G86" s="59"/>
      <c r="H86" s="58"/>
      <c r="I86" s="58"/>
      <c r="J86" s="58"/>
    </row>
    <row r="87" spans="1:10" x14ac:dyDescent="0.25">
      <c r="A87" s="78" t="s">
        <v>85</v>
      </c>
      <c r="B87" s="157">
        <v>0.90114222694958002</v>
      </c>
      <c r="C87" s="80">
        <v>8.6750742449351308E-3</v>
      </c>
      <c r="F87" s="59"/>
      <c r="G87" s="59"/>
      <c r="H87" s="58"/>
      <c r="I87" s="58"/>
      <c r="J87" s="58"/>
    </row>
    <row r="88" spans="1:10" x14ac:dyDescent="0.25">
      <c r="A88" s="78" t="s">
        <v>94</v>
      </c>
      <c r="B88" s="157">
        <v>1.4046362856184091</v>
      </c>
      <c r="C88" s="80">
        <v>0</v>
      </c>
      <c r="F88" s="59"/>
      <c r="G88" s="59"/>
      <c r="H88" s="58"/>
      <c r="I88" s="58"/>
      <c r="J88" s="58"/>
    </row>
    <row r="89" spans="1:10" x14ac:dyDescent="0.25">
      <c r="A89" s="78" t="s">
        <v>86</v>
      </c>
      <c r="B89" s="157">
        <v>0.87289937526452299</v>
      </c>
      <c r="C89" s="80">
        <v>1.1672359120576558E-2</v>
      </c>
      <c r="F89" s="59"/>
      <c r="G89" s="59"/>
      <c r="H89" s="58"/>
      <c r="I89" s="58"/>
      <c r="J89" s="58"/>
    </row>
    <row r="90" spans="1:10" x14ac:dyDescent="0.25">
      <c r="A90" s="78" t="s">
        <v>87</v>
      </c>
      <c r="B90" s="157">
        <v>1.3984813029626314E-3</v>
      </c>
      <c r="C90" s="80">
        <v>2.7255432539013513E-5</v>
      </c>
      <c r="F90" s="59"/>
      <c r="G90" s="59"/>
      <c r="H90" s="58"/>
      <c r="I90" s="58"/>
      <c r="J90" s="58"/>
    </row>
    <row r="91" spans="1:10" x14ac:dyDescent="0.25">
      <c r="A91" s="78" t="s">
        <v>88</v>
      </c>
      <c r="B91" s="157">
        <v>5.8539367893284192E-2</v>
      </c>
      <c r="C91" s="80">
        <v>3.0892711203740417E-4</v>
      </c>
      <c r="F91" s="59"/>
      <c r="G91" s="59"/>
      <c r="H91" s="58"/>
      <c r="I91" s="58"/>
      <c r="J91" s="58"/>
    </row>
    <row r="92" spans="1:10" x14ac:dyDescent="0.25">
      <c r="A92" s="78" t="s">
        <v>89</v>
      </c>
      <c r="B92" s="157">
        <v>0</v>
      </c>
      <c r="C92" s="80">
        <v>0</v>
      </c>
      <c r="F92" s="59"/>
      <c r="G92" s="59"/>
      <c r="H92" s="58"/>
      <c r="I92" s="58"/>
      <c r="J92" s="58"/>
    </row>
    <row r="93" spans="1:10" x14ac:dyDescent="0.25">
      <c r="A93" s="112" t="s">
        <v>90</v>
      </c>
      <c r="B93" s="157">
        <v>1.2467243568169353</v>
      </c>
      <c r="C93" s="80">
        <v>6.0814193250930304E-4</v>
      </c>
      <c r="F93" s="59"/>
      <c r="G93" s="59"/>
      <c r="H93" s="58"/>
      <c r="I93" s="58"/>
      <c r="J93" s="58"/>
    </row>
    <row r="94" spans="1:10" ht="15.75" thickBot="1" x14ac:dyDescent="0.3">
      <c r="A94" s="112"/>
      <c r="B94" s="80"/>
      <c r="C94" s="80"/>
    </row>
    <row r="95" spans="1:10" ht="15.75" thickBot="1" x14ac:dyDescent="0.3">
      <c r="A95" s="113" t="s">
        <v>148</v>
      </c>
      <c r="B95" s="158">
        <f>SUM(B2:B94)</f>
        <v>82.035877538442108</v>
      </c>
      <c r="C95" s="114">
        <f>SUM(C2:C94)</f>
        <v>1</v>
      </c>
    </row>
    <row r="96" spans="1:10" x14ac:dyDescent="0.25">
      <c r="A96" s="112"/>
      <c r="B96" s="112"/>
      <c r="C96" s="112"/>
    </row>
    <row r="97" spans="1:3" x14ac:dyDescent="0.25">
      <c r="A97" s="112"/>
      <c r="B97" s="112"/>
      <c r="C97" s="112"/>
    </row>
    <row r="98" spans="1:3" s="116" customFormat="1" x14ac:dyDescent="0.25">
      <c r="A98" s="115"/>
      <c r="B98" s="115"/>
      <c r="C98" s="115"/>
    </row>
    <row r="99" spans="1:3" s="116" customFormat="1" x14ac:dyDescent="0.25">
      <c r="A99" s="115"/>
      <c r="B99" s="115"/>
      <c r="C99" s="115"/>
    </row>
    <row r="100" spans="1:3" s="116" customFormat="1" x14ac:dyDescent="0.25">
      <c r="A100" s="115"/>
      <c r="B100" s="115"/>
      <c r="C100" s="115"/>
    </row>
    <row r="101" spans="1:3" s="116" customFormat="1" x14ac:dyDescent="0.25">
      <c r="A101" s="115"/>
      <c r="B101" s="115"/>
      <c r="C101" s="115"/>
    </row>
    <row r="102" spans="1:3" s="116" customFormat="1" x14ac:dyDescent="0.25">
      <c r="A102" s="115"/>
      <c r="B102" s="115"/>
      <c r="C102" s="115"/>
    </row>
    <row r="103" spans="1:3" s="116" customFormat="1" x14ac:dyDescent="0.25">
      <c r="A103" s="115"/>
      <c r="B103" s="115"/>
      <c r="C103" s="115"/>
    </row>
    <row r="104" spans="1:3" s="116" customFormat="1" x14ac:dyDescent="0.25">
      <c r="A104" s="115"/>
      <c r="B104" s="115"/>
      <c r="C104" s="115"/>
    </row>
    <row r="105" spans="1:3" s="116" customFormat="1" x14ac:dyDescent="0.25">
      <c r="A105" s="115"/>
      <c r="B105" s="115"/>
      <c r="C105" s="115"/>
    </row>
    <row r="106" spans="1:3" s="116" customFormat="1" x14ac:dyDescent="0.25">
      <c r="A106" s="115"/>
      <c r="B106" s="115"/>
      <c r="C106" s="115"/>
    </row>
    <row r="107" spans="1:3" s="116" customFormat="1" x14ac:dyDescent="0.25">
      <c r="A107" s="115"/>
      <c r="B107" s="115"/>
      <c r="C107" s="115"/>
    </row>
    <row r="108" spans="1:3" s="116" customFormat="1" x14ac:dyDescent="0.25">
      <c r="A108" s="115"/>
      <c r="B108" s="115"/>
      <c r="C108" s="115"/>
    </row>
    <row r="109" spans="1:3" s="116" customFormat="1" x14ac:dyDescent="0.25">
      <c r="A109" s="115"/>
      <c r="B109" s="115"/>
      <c r="C109" s="115"/>
    </row>
    <row r="110" spans="1:3" s="116" customFormat="1" x14ac:dyDescent="0.25">
      <c r="A110" s="115"/>
      <c r="B110" s="115"/>
      <c r="C110" s="115"/>
    </row>
    <row r="111" spans="1:3" s="116" customFormat="1" x14ac:dyDescent="0.25">
      <c r="A111" s="115"/>
      <c r="B111" s="115"/>
      <c r="C111" s="115"/>
    </row>
    <row r="112" spans="1:3" s="116" customFormat="1" x14ac:dyDescent="0.25">
      <c r="A112" s="115"/>
      <c r="B112" s="115"/>
      <c r="C112" s="115"/>
    </row>
    <row r="113" spans="1:3" s="116" customFormat="1" x14ac:dyDescent="0.25">
      <c r="A113" s="115"/>
      <c r="B113" s="115"/>
      <c r="C113" s="115"/>
    </row>
    <row r="114" spans="1:3" s="116" customFormat="1" x14ac:dyDescent="0.25">
      <c r="A114" s="115"/>
      <c r="B114" s="115"/>
      <c r="C114" s="115"/>
    </row>
    <row r="115" spans="1:3" s="116" customFormat="1" x14ac:dyDescent="0.25">
      <c r="A115" s="115"/>
      <c r="B115" s="115"/>
      <c r="C115" s="115"/>
    </row>
    <row r="116" spans="1:3" s="116" customFormat="1" x14ac:dyDescent="0.25">
      <c r="A116" s="115"/>
      <c r="B116" s="115"/>
      <c r="C116" s="115"/>
    </row>
    <row r="117" spans="1:3" s="116" customFormat="1" x14ac:dyDescent="0.25">
      <c r="A117" s="115"/>
      <c r="B117" s="115"/>
      <c r="C117" s="115"/>
    </row>
    <row r="118" spans="1:3" s="116" customFormat="1" x14ac:dyDescent="0.25">
      <c r="A118" s="115"/>
      <c r="B118" s="115"/>
      <c r="C118" s="115"/>
    </row>
    <row r="119" spans="1:3" s="116" customFormat="1" x14ac:dyDescent="0.25">
      <c r="A119" s="115"/>
      <c r="B119" s="115"/>
      <c r="C119" s="115"/>
    </row>
    <row r="120" spans="1:3" s="116" customFormat="1" x14ac:dyDescent="0.25">
      <c r="A120" s="115"/>
      <c r="B120" s="115"/>
      <c r="C120" s="115"/>
    </row>
    <row r="121" spans="1:3" s="116" customFormat="1" x14ac:dyDescent="0.25">
      <c r="A121" s="115"/>
      <c r="B121" s="115"/>
      <c r="C121" s="115"/>
    </row>
    <row r="122" spans="1:3" s="116" customFormat="1" x14ac:dyDescent="0.25">
      <c r="A122" s="115"/>
      <c r="B122" s="115"/>
      <c r="C122" s="115"/>
    </row>
    <row r="123" spans="1:3" s="116" customFormat="1" x14ac:dyDescent="0.25">
      <c r="A123" s="115"/>
      <c r="B123" s="115"/>
      <c r="C123" s="115"/>
    </row>
    <row r="124" spans="1:3" s="116" customFormat="1" x14ac:dyDescent="0.25">
      <c r="A124" s="115"/>
      <c r="B124" s="115"/>
      <c r="C124" s="115"/>
    </row>
    <row r="125" spans="1:3" s="116" customFormat="1" x14ac:dyDescent="0.25">
      <c r="A125" s="115"/>
      <c r="B125" s="115"/>
      <c r="C125" s="115"/>
    </row>
    <row r="126" spans="1:3" s="116" customFormat="1" x14ac:dyDescent="0.25">
      <c r="A126" s="115"/>
      <c r="B126" s="115"/>
      <c r="C126" s="115"/>
    </row>
    <row r="127" spans="1:3" s="116" customFormat="1" x14ac:dyDescent="0.25">
      <c r="A127" s="115"/>
      <c r="B127" s="115"/>
      <c r="C127" s="115"/>
    </row>
    <row r="128" spans="1:3" s="116" customFormat="1" x14ac:dyDescent="0.25">
      <c r="A128" s="115"/>
      <c r="B128" s="115"/>
      <c r="C128" s="115"/>
    </row>
    <row r="129" spans="1:3" s="116" customFormat="1" x14ac:dyDescent="0.25">
      <c r="A129" s="115"/>
      <c r="B129" s="115"/>
      <c r="C129" s="115"/>
    </row>
    <row r="130" spans="1:3" s="116" customFormat="1" x14ac:dyDescent="0.25">
      <c r="A130" s="115"/>
      <c r="B130" s="115"/>
      <c r="C130" s="115"/>
    </row>
    <row r="131" spans="1:3" s="116" customFormat="1" x14ac:dyDescent="0.25">
      <c r="A131" s="115"/>
      <c r="B131" s="115"/>
      <c r="C131" s="115"/>
    </row>
    <row r="132" spans="1:3" s="116" customFormat="1" x14ac:dyDescent="0.25">
      <c r="A132" s="115"/>
      <c r="B132" s="115"/>
      <c r="C132" s="115"/>
    </row>
    <row r="133" spans="1:3" s="116" customFormat="1" x14ac:dyDescent="0.25">
      <c r="A133" s="115"/>
      <c r="B133" s="115"/>
      <c r="C133" s="115"/>
    </row>
    <row r="134" spans="1:3" s="116" customFormat="1" x14ac:dyDescent="0.25">
      <c r="A134" s="115"/>
      <c r="B134" s="115"/>
      <c r="C134" s="115"/>
    </row>
    <row r="135" spans="1:3" s="116" customFormat="1" x14ac:dyDescent="0.25">
      <c r="A135" s="115"/>
      <c r="B135" s="115"/>
      <c r="C135" s="115"/>
    </row>
    <row r="136" spans="1:3" s="116" customFormat="1" x14ac:dyDescent="0.25">
      <c r="A136" s="115"/>
      <c r="B136" s="115"/>
      <c r="C136" s="115"/>
    </row>
    <row r="137" spans="1:3" s="116" customFormat="1" x14ac:dyDescent="0.25">
      <c r="A137" s="115"/>
      <c r="B137" s="115"/>
      <c r="C137" s="115"/>
    </row>
    <row r="138" spans="1:3" s="116" customFormat="1" x14ac:dyDescent="0.25">
      <c r="A138" s="115"/>
      <c r="B138" s="115"/>
      <c r="C138" s="115"/>
    </row>
    <row r="139" spans="1:3" s="116" customFormat="1" x14ac:dyDescent="0.25">
      <c r="A139" s="115"/>
      <c r="B139" s="115"/>
      <c r="C139" s="115"/>
    </row>
    <row r="140" spans="1:3" s="116" customFormat="1" x14ac:dyDescent="0.25">
      <c r="A140" s="115"/>
      <c r="B140" s="115"/>
      <c r="C140" s="115"/>
    </row>
    <row r="141" spans="1:3" s="116" customFormat="1" x14ac:dyDescent="0.25">
      <c r="A141" s="115"/>
      <c r="B141" s="115"/>
      <c r="C141" s="115"/>
    </row>
    <row r="142" spans="1:3" s="116" customFormat="1" x14ac:dyDescent="0.25">
      <c r="A142" s="115"/>
      <c r="B142" s="115"/>
      <c r="C142" s="115"/>
    </row>
    <row r="143" spans="1:3" s="116" customFormat="1" x14ac:dyDescent="0.25">
      <c r="A143" s="115"/>
      <c r="B143" s="115"/>
      <c r="C143" s="115"/>
    </row>
    <row r="144" spans="1:3" s="116" customFormat="1" x14ac:dyDescent="0.25">
      <c r="A144" s="115"/>
      <c r="B144" s="115"/>
      <c r="C144" s="115"/>
    </row>
    <row r="145" spans="1:3" s="116" customFormat="1" x14ac:dyDescent="0.25">
      <c r="A145" s="115"/>
      <c r="B145" s="115"/>
      <c r="C145" s="115"/>
    </row>
    <row r="146" spans="1:3" s="116" customFormat="1" x14ac:dyDescent="0.25">
      <c r="A146" s="115"/>
      <c r="B146" s="115"/>
      <c r="C146" s="115"/>
    </row>
    <row r="147" spans="1:3" s="116" customFormat="1" x14ac:dyDescent="0.25">
      <c r="A147" s="115"/>
      <c r="B147" s="115"/>
      <c r="C147" s="115"/>
    </row>
    <row r="148" spans="1:3" s="116" customFormat="1" x14ac:dyDescent="0.25">
      <c r="A148" s="115"/>
      <c r="B148" s="115"/>
      <c r="C148" s="115"/>
    </row>
    <row r="149" spans="1:3" s="116" customFormat="1" x14ac:dyDescent="0.25">
      <c r="A149" s="115"/>
      <c r="B149" s="115"/>
      <c r="C149" s="115"/>
    </row>
    <row r="150" spans="1:3" s="116" customFormat="1" x14ac:dyDescent="0.25">
      <c r="A150" s="115"/>
      <c r="B150" s="115"/>
      <c r="C150" s="115"/>
    </row>
    <row r="151" spans="1:3" s="116" customFormat="1" x14ac:dyDescent="0.25">
      <c r="A151" s="115"/>
      <c r="B151" s="115"/>
      <c r="C151" s="115"/>
    </row>
    <row r="152" spans="1:3" s="116" customFormat="1" x14ac:dyDescent="0.25">
      <c r="A152" s="115"/>
      <c r="B152" s="115"/>
      <c r="C152" s="115"/>
    </row>
    <row r="153" spans="1:3" s="116" customFormat="1" x14ac:dyDescent="0.25">
      <c r="A153" s="115"/>
      <c r="B153" s="115"/>
      <c r="C153" s="115"/>
    </row>
    <row r="154" spans="1:3" s="116" customFormat="1" x14ac:dyDescent="0.25">
      <c r="A154" s="115"/>
      <c r="B154" s="115"/>
      <c r="C154" s="115"/>
    </row>
    <row r="155" spans="1:3" s="116" customFormat="1" x14ac:dyDescent="0.25">
      <c r="A155" s="115"/>
      <c r="B155" s="115"/>
      <c r="C155" s="115"/>
    </row>
    <row r="156" spans="1:3" s="116" customFormat="1" x14ac:dyDescent="0.25">
      <c r="A156" s="115"/>
      <c r="B156" s="115"/>
      <c r="C156" s="115"/>
    </row>
    <row r="157" spans="1:3" s="116" customFormat="1" x14ac:dyDescent="0.25">
      <c r="A157" s="115"/>
      <c r="B157" s="115"/>
      <c r="C157" s="115"/>
    </row>
    <row r="158" spans="1:3" s="116" customFormat="1" x14ac:dyDescent="0.25">
      <c r="A158" s="115"/>
      <c r="B158" s="115"/>
      <c r="C158" s="115"/>
    </row>
    <row r="159" spans="1:3" s="116" customFormat="1" x14ac:dyDescent="0.25">
      <c r="A159" s="115"/>
      <c r="B159" s="115"/>
      <c r="C159" s="115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>
    <tabColor rgb="FF92D050"/>
  </sheetPr>
  <dimension ref="A2:T101"/>
  <sheetViews>
    <sheetView zoomScale="90" zoomScaleNormal="90" zoomScalePageLayoutView="88" workbookViewId="0">
      <selection activeCell="A2" sqref="A2"/>
    </sheetView>
  </sheetViews>
  <sheetFormatPr defaultColWidth="8.85546875" defaultRowHeight="12.75" x14ac:dyDescent="0.2"/>
  <cols>
    <col min="1" max="1" width="27.85546875" customWidth="1"/>
    <col min="2" max="2" width="11.140625" customWidth="1"/>
    <col min="3" max="20" width="9.42578125" customWidth="1"/>
  </cols>
  <sheetData>
    <row r="2" spans="1:20" x14ac:dyDescent="0.2">
      <c r="A2" s="1" t="s">
        <v>166</v>
      </c>
    </row>
    <row r="3" spans="1:20" ht="10.5" customHeight="1" x14ac:dyDescent="0.2"/>
    <row r="4" spans="1:20" ht="21.75" customHeight="1" x14ac:dyDescent="0.2">
      <c r="A4" s="19" t="s">
        <v>129</v>
      </c>
      <c r="B4" s="147" t="s">
        <v>157</v>
      </c>
      <c r="C4" s="19" t="s">
        <v>156</v>
      </c>
      <c r="D4" s="19" t="s">
        <v>167</v>
      </c>
      <c r="E4" s="120" t="s">
        <v>122</v>
      </c>
      <c r="F4" s="19" t="s">
        <v>97</v>
      </c>
      <c r="G4" s="19" t="s">
        <v>158</v>
      </c>
      <c r="H4" s="121" t="s">
        <v>98</v>
      </c>
      <c r="I4" s="134" t="s">
        <v>159</v>
      </c>
      <c r="J4" s="19" t="s">
        <v>161</v>
      </c>
      <c r="K4" s="123" t="s">
        <v>155</v>
      </c>
      <c r="L4" s="19" t="s">
        <v>162</v>
      </c>
      <c r="M4" s="19" t="s">
        <v>163</v>
      </c>
      <c r="N4" s="124" t="s">
        <v>1</v>
      </c>
      <c r="O4" s="19" t="s">
        <v>91</v>
      </c>
      <c r="P4" s="19" t="s">
        <v>164</v>
      </c>
      <c r="Q4" s="122" t="s">
        <v>92</v>
      </c>
      <c r="R4" s="19" t="s">
        <v>147</v>
      </c>
      <c r="S4" s="19" t="s">
        <v>165</v>
      </c>
      <c r="T4" s="125" t="s">
        <v>96</v>
      </c>
    </row>
    <row r="5" spans="1:20" x14ac:dyDescent="0.2">
      <c r="A5" t="s">
        <v>2</v>
      </c>
      <c r="B5" s="126">
        <v>2.5</v>
      </c>
      <c r="C5" s="119">
        <v>0</v>
      </c>
      <c r="D5" s="119">
        <f>C5+(C5*B5%)</f>
        <v>0</v>
      </c>
      <c r="E5" s="145">
        <f>D5/$D$97</f>
        <v>0</v>
      </c>
      <c r="F5" s="119">
        <f>IF('SMMA 2021 AF2022'!F9="Não",0,'Esgoto - ITE'!B2)</f>
        <v>19.900790005511663</v>
      </c>
      <c r="G5" s="119">
        <f>F5+(F5*B5%)</f>
        <v>20.398309755649453</v>
      </c>
      <c r="H5" s="133">
        <f>G5/$G$97</f>
        <v>4.1925626317271449E-3</v>
      </c>
      <c r="I5" s="119">
        <f>IF('SMMA 2021 AF2022'!F9="Não",0,'Resíduos sólidos - IDR e IRV'!B2)</f>
        <v>11</v>
      </c>
      <c r="J5" s="119">
        <f>I5+(I5*B5%)</f>
        <v>11.275</v>
      </c>
      <c r="K5" s="142">
        <f>J5/$J$97</f>
        <v>1.0224314662601245E-2</v>
      </c>
      <c r="L5" s="119">
        <f>IF('SMMA 2021 AF2022'!F9="Não",0,'Resíduos sólidos - IDR e IRV'!C2)</f>
        <v>0</v>
      </c>
      <c r="M5" s="119">
        <f>L5+(L5*B5%)</f>
        <v>0</v>
      </c>
      <c r="N5" s="136">
        <f>M5/$M$97</f>
        <v>0</v>
      </c>
      <c r="O5" s="119">
        <f>IF('SMMA 2021 AF2022'!F9="Não",0,UCs_IAP!B2)</f>
        <v>28.154090794194584</v>
      </c>
      <c r="P5" s="119">
        <f>O5+(O5*B5%)</f>
        <v>28.857943064049447</v>
      </c>
      <c r="Q5" s="138">
        <f>P5/$P$97</f>
        <v>6.3765681583049724E-2</v>
      </c>
      <c r="R5" s="119">
        <f>IF('SMMA 2021 AF2022'!F9="Não",0,UC_IAPM!B2)</f>
        <v>0.26960248560342776</v>
      </c>
      <c r="S5" s="119">
        <f>R5+(R5*B5%)</f>
        <v>0.27634254774351347</v>
      </c>
      <c r="T5" s="140">
        <f>S5/$S$97</f>
        <v>3.4327698932043503E-3</v>
      </c>
    </row>
    <row r="6" spans="1:20" x14ac:dyDescent="0.2">
      <c r="A6" t="s">
        <v>3</v>
      </c>
      <c r="B6" s="126">
        <v>4</v>
      </c>
      <c r="C6" s="119">
        <v>0</v>
      </c>
      <c r="D6" s="119">
        <f t="shared" ref="D6:D69" si="0">C6+(C6*B6%)</f>
        <v>0</v>
      </c>
      <c r="E6" s="145">
        <f t="shared" ref="E6:E69" si="1">D6/$D$97</f>
        <v>0</v>
      </c>
      <c r="F6" s="119">
        <f>IF('SMMA 2021 AF2022'!F10="Não",0,'Esgoto - ITE'!B3)</f>
        <v>0</v>
      </c>
      <c r="G6" s="119">
        <f t="shared" ref="G6:G69" si="2">F6+(F6*B6%)</f>
        <v>0</v>
      </c>
      <c r="H6" s="133">
        <f t="shared" ref="H6:H69" si="3">G6/$G$97</f>
        <v>0</v>
      </c>
      <c r="I6" s="119">
        <f>IF('SMMA 2021 AF2022'!F10="Não",0,'Resíduos sólidos - IDR e IRV'!B3)</f>
        <v>11</v>
      </c>
      <c r="J6" s="119">
        <f t="shared" ref="J6:J69" si="4">I6+(I6*B6%)</f>
        <v>11.44</v>
      </c>
      <c r="K6" s="142">
        <f t="shared" ref="K6:K69" si="5">J6/$J$97</f>
        <v>1.0373938779614922E-2</v>
      </c>
      <c r="L6" s="119">
        <f>IF('SMMA 2021 AF2022'!F10="Não",0,'Resíduos sólidos - IDR e IRV'!C3)</f>
        <v>0</v>
      </c>
      <c r="M6" s="119">
        <f t="shared" ref="M6:M69" si="6">L6+(L6*B6%)</f>
        <v>0</v>
      </c>
      <c r="N6" s="136">
        <f t="shared" ref="N6:N69" si="7">M6/$M$97</f>
        <v>0</v>
      </c>
      <c r="O6" s="119">
        <f>IF('SMMA 2021 AF2022'!F10="Não",0,UCs_IAP!B3)</f>
        <v>0.65287350855674064</v>
      </c>
      <c r="P6" s="119">
        <f t="shared" ref="P6:P69" si="8">O6+(O6*B6%)</f>
        <v>0.67898844889901022</v>
      </c>
      <c r="Q6" s="138">
        <f t="shared" ref="Q6:Q69" si="9">P6/$P$97</f>
        <v>1.5003204190599593E-3</v>
      </c>
      <c r="R6" s="119">
        <f>IF('SMMA 2021 AF2022'!F10="Não",0,UC_IAPM!B3)</f>
        <v>0.65287350855674064</v>
      </c>
      <c r="S6" s="119">
        <f t="shared" ref="S6:S69" si="10">R6+(R6*B6%)</f>
        <v>0.67898844889901022</v>
      </c>
      <c r="T6" s="140">
        <f t="shared" ref="T6:T69" si="11">S6/$S$97</f>
        <v>8.4344995884505572E-3</v>
      </c>
    </row>
    <row r="7" spans="1:20" x14ac:dyDescent="0.2">
      <c r="A7" t="s">
        <v>4</v>
      </c>
      <c r="B7" s="126">
        <v>1</v>
      </c>
      <c r="C7" s="119">
        <f>IF('SMMA 2021 AF2022'!F11="Não",0,'Mananciais - IMA'!B2)</f>
        <v>0</v>
      </c>
      <c r="D7" s="119">
        <f t="shared" si="0"/>
        <v>0</v>
      </c>
      <c r="E7" s="145">
        <f t="shared" si="1"/>
        <v>0</v>
      </c>
      <c r="F7" s="119">
        <f>IF('SMMA 2021 AF2022'!F11="Não",0,'Esgoto - ITE'!B4)</f>
        <v>0</v>
      </c>
      <c r="G7" s="119">
        <f t="shared" si="2"/>
        <v>0</v>
      </c>
      <c r="H7" s="133">
        <f t="shared" si="3"/>
        <v>0</v>
      </c>
      <c r="I7" s="119">
        <f>IF('SMMA 2021 AF2022'!F11="Não",0,'Resíduos sólidos - IDR e IRV'!B4)</f>
        <v>0</v>
      </c>
      <c r="J7" s="119">
        <f t="shared" si="4"/>
        <v>0</v>
      </c>
      <c r="K7" s="142">
        <f t="shared" si="5"/>
        <v>0</v>
      </c>
      <c r="L7" s="119">
        <f>IF('SMMA 2021 AF2022'!F11="Não",0,'Resíduos sólidos - IDR e IRV'!C4)</f>
        <v>0</v>
      </c>
      <c r="M7" s="119">
        <f t="shared" si="6"/>
        <v>0</v>
      </c>
      <c r="N7" s="136">
        <f t="shared" si="7"/>
        <v>0</v>
      </c>
      <c r="O7" s="119">
        <f>IF('SMMA 2021 AF2022'!F11="Não",0,UCs_IAP!B4)</f>
        <v>0</v>
      </c>
      <c r="P7" s="119">
        <f t="shared" si="8"/>
        <v>0</v>
      </c>
      <c r="Q7" s="138">
        <f t="shared" si="9"/>
        <v>0</v>
      </c>
      <c r="R7" s="119">
        <f>IF('SMMA 2021 AF2022'!F11="Não",0,UC_IAPM!B4)</f>
        <v>0</v>
      </c>
      <c r="S7" s="119">
        <f t="shared" si="10"/>
        <v>0</v>
      </c>
      <c r="T7" s="140">
        <f t="shared" si="11"/>
        <v>0</v>
      </c>
    </row>
    <row r="8" spans="1:20" x14ac:dyDescent="0.2">
      <c r="A8" t="s">
        <v>5</v>
      </c>
      <c r="B8" s="126">
        <v>5</v>
      </c>
      <c r="C8" s="119">
        <v>0</v>
      </c>
      <c r="D8" s="119">
        <f t="shared" si="0"/>
        <v>0</v>
      </c>
      <c r="E8" s="145">
        <f t="shared" si="1"/>
        <v>0</v>
      </c>
      <c r="F8" s="119">
        <f>IF('SMMA 2021 AF2022'!F12="Não",0,'Esgoto - ITE'!B5)</f>
        <v>0</v>
      </c>
      <c r="G8" s="119">
        <f t="shared" si="2"/>
        <v>0</v>
      </c>
      <c r="H8" s="133">
        <f t="shared" si="3"/>
        <v>0</v>
      </c>
      <c r="I8" s="119">
        <f>IF('SMMA 2021 AF2022'!F12="Não",0,'Resíduos sólidos - IDR e IRV'!B5)</f>
        <v>23</v>
      </c>
      <c r="J8" s="119">
        <f t="shared" si="4"/>
        <v>24.15</v>
      </c>
      <c r="K8" s="142">
        <f t="shared" si="5"/>
        <v>2.189952985381996E-2</v>
      </c>
      <c r="L8" s="119">
        <f>IF('SMMA 2021 AF2022'!F12="Não",0,'Resíduos sólidos - IDR e IRV'!C5)</f>
        <v>0</v>
      </c>
      <c r="M8" s="119">
        <f t="shared" si="6"/>
        <v>0</v>
      </c>
      <c r="N8" s="136">
        <f t="shared" si="7"/>
        <v>0</v>
      </c>
      <c r="O8" s="119">
        <f>IF('SMMA 2021 AF2022'!F12="Não",0,UCs_IAP!B5)</f>
        <v>2.3232066929590331</v>
      </c>
      <c r="P8" s="119">
        <f t="shared" si="8"/>
        <v>2.439367027606985</v>
      </c>
      <c r="Q8" s="138">
        <f t="shared" si="9"/>
        <v>5.3901243342723004E-3</v>
      </c>
      <c r="R8" s="119">
        <f>IF('SMMA 2021 AF2022'!F12="Não",0,UC_IAPM!B5)</f>
        <v>2.3232066929590331</v>
      </c>
      <c r="S8" s="119">
        <f t="shared" si="10"/>
        <v>2.439367027606985</v>
      </c>
      <c r="T8" s="140">
        <f t="shared" si="11"/>
        <v>3.0302194718913676E-2</v>
      </c>
    </row>
    <row r="9" spans="1:20" x14ac:dyDescent="0.2">
      <c r="A9" t="s">
        <v>6</v>
      </c>
      <c r="B9" s="126">
        <v>2</v>
      </c>
      <c r="C9" s="119">
        <v>0</v>
      </c>
      <c r="D9" s="119">
        <f t="shared" si="0"/>
        <v>0</v>
      </c>
      <c r="E9" s="145">
        <f t="shared" si="1"/>
        <v>0</v>
      </c>
      <c r="F9" s="119">
        <f>IF('SMMA 2021 AF2022'!F13="Não",0,'Esgoto - ITE'!B6)</f>
        <v>408</v>
      </c>
      <c r="G9" s="119">
        <f t="shared" si="2"/>
        <v>416.16</v>
      </c>
      <c r="H9" s="133">
        <f t="shared" si="3"/>
        <v>8.5535364729734067E-2</v>
      </c>
      <c r="I9" s="119">
        <f>IF('SMMA 2021 AF2022'!F13="Não",0,'Resíduos sólidos - IDR e IRV'!B6)</f>
        <v>12</v>
      </c>
      <c r="J9" s="119">
        <f t="shared" si="4"/>
        <v>12.24</v>
      </c>
      <c r="K9" s="142">
        <f t="shared" si="5"/>
        <v>1.1099389043923658E-2</v>
      </c>
      <c r="L9" s="119">
        <f>IF('SMMA 2021 AF2022'!F13="Não",0,'Resíduos sólidos - IDR e IRV'!C6)</f>
        <v>0</v>
      </c>
      <c r="M9" s="119">
        <f t="shared" si="6"/>
        <v>0</v>
      </c>
      <c r="N9" s="136">
        <f t="shared" si="7"/>
        <v>0</v>
      </c>
      <c r="O9" s="119">
        <f>IF('SMMA 2021 AF2022'!F13="Não",0,UCs_IAP!B6)</f>
        <v>8.6089165767198708</v>
      </c>
      <c r="P9" s="119">
        <f t="shared" si="8"/>
        <v>8.7810949082542678</v>
      </c>
      <c r="Q9" s="138">
        <f t="shared" si="9"/>
        <v>1.9403063504128668E-2</v>
      </c>
      <c r="R9" s="119">
        <f>IF('SMMA 2021 AF2022'!F13="Não",0,UC_IAPM!B6)</f>
        <v>2.1513829499875139</v>
      </c>
      <c r="S9" s="119">
        <f t="shared" si="10"/>
        <v>2.1944106089872641</v>
      </c>
      <c r="T9" s="140">
        <f t="shared" si="11"/>
        <v>2.725930817881635E-2</v>
      </c>
    </row>
    <row r="10" spans="1:20" x14ac:dyDescent="0.2">
      <c r="A10" t="s">
        <v>7</v>
      </c>
      <c r="B10" s="126">
        <v>4</v>
      </c>
      <c r="C10" s="119">
        <v>0</v>
      </c>
      <c r="D10" s="119">
        <f t="shared" si="0"/>
        <v>0</v>
      </c>
      <c r="E10" s="145">
        <f t="shared" si="1"/>
        <v>0</v>
      </c>
      <c r="F10" s="119">
        <f>IF('SMMA 2021 AF2022'!F14="Não",0,'Esgoto - ITE'!B7)</f>
        <v>180.87894641890674</v>
      </c>
      <c r="G10" s="119">
        <f t="shared" si="2"/>
        <v>188.11410427566301</v>
      </c>
      <c r="H10" s="133">
        <f t="shared" si="3"/>
        <v>3.8663995867036866E-2</v>
      </c>
      <c r="I10" s="119">
        <f>IF('SMMA 2021 AF2022'!F14="Não",0,'Resíduos sólidos - IDR e IRV'!B7)</f>
        <v>14</v>
      </c>
      <c r="J10" s="119">
        <f t="shared" si="4"/>
        <v>14.56</v>
      </c>
      <c r="K10" s="142">
        <f t="shared" si="5"/>
        <v>1.3203194810418992E-2</v>
      </c>
      <c r="L10" s="119">
        <f>IF('SMMA 2021 AF2022'!F14="Não",0,'Resíduos sólidos - IDR e IRV'!C7)</f>
        <v>0</v>
      </c>
      <c r="M10" s="119">
        <f t="shared" si="6"/>
        <v>0</v>
      </c>
      <c r="N10" s="136">
        <f t="shared" si="7"/>
        <v>0</v>
      </c>
      <c r="O10" s="119">
        <f>IF('SMMA 2021 AF2022'!F14="Não",0,UCs_IAP!B7)</f>
        <v>7.0877021114907857</v>
      </c>
      <c r="P10" s="119">
        <f t="shared" si="8"/>
        <v>7.3712101959504173</v>
      </c>
      <c r="Q10" s="138">
        <f t="shared" si="9"/>
        <v>1.6287725053496852E-2</v>
      </c>
      <c r="R10" s="119">
        <f>IF('SMMA 2021 AF2022'!F14="Não",0,UC_IAPM!B7)</f>
        <v>4.6685652367329994E-2</v>
      </c>
      <c r="S10" s="119">
        <f t="shared" si="10"/>
        <v>4.8553078462023197E-2</v>
      </c>
      <c r="T10" s="140">
        <f t="shared" si="11"/>
        <v>6.0313385444183407E-4</v>
      </c>
    </row>
    <row r="11" spans="1:20" x14ac:dyDescent="0.2">
      <c r="A11" t="s">
        <v>8</v>
      </c>
      <c r="B11" s="126">
        <v>4</v>
      </c>
      <c r="C11" s="119">
        <f>IF('SMMA 2021 AF2022'!F15="Não",0,'Mananciais - IMA'!B3)</f>
        <v>8.7061571940604205E-4</v>
      </c>
      <c r="D11" s="119">
        <f t="shared" si="0"/>
        <v>9.0544034818228376E-4</v>
      </c>
      <c r="E11" s="145">
        <f t="shared" si="1"/>
        <v>9.0908431888848018E-4</v>
      </c>
      <c r="F11" s="119">
        <f>IF('SMMA 2021 AF2022'!F15="Não",0,'Esgoto - ITE'!B8)</f>
        <v>0</v>
      </c>
      <c r="G11" s="119">
        <f t="shared" si="2"/>
        <v>0</v>
      </c>
      <c r="H11" s="133">
        <f t="shared" si="3"/>
        <v>0</v>
      </c>
      <c r="I11" s="119">
        <f>IF('SMMA 2021 AF2022'!F15="Não",0,'Resíduos sólidos - IDR e IRV'!B8)</f>
        <v>22</v>
      </c>
      <c r="J11" s="119">
        <f t="shared" si="4"/>
        <v>22.88</v>
      </c>
      <c r="K11" s="142">
        <f t="shared" si="5"/>
        <v>2.0747877559229844E-2</v>
      </c>
      <c r="L11" s="119">
        <f>IF('SMMA 2021 AF2022'!F15="Não",0,'Resíduos sólidos - IDR e IRV'!C8)</f>
        <v>0</v>
      </c>
      <c r="M11" s="119">
        <f t="shared" si="6"/>
        <v>0</v>
      </c>
      <c r="N11" s="136">
        <f t="shared" si="7"/>
        <v>0</v>
      </c>
      <c r="O11" s="119">
        <f>IF('SMMA 2021 AF2022'!F15="Não",0,UCs_IAP!B8)</f>
        <v>0.88947717962748485</v>
      </c>
      <c r="P11" s="119">
        <f t="shared" si="8"/>
        <v>0.92505626681258424</v>
      </c>
      <c r="Q11" s="138">
        <f t="shared" si="9"/>
        <v>2.0440418509751778E-3</v>
      </c>
      <c r="R11" s="119">
        <f>IF('SMMA 2021 AF2022'!F15="Não",0,UC_IAPM!B8)</f>
        <v>0</v>
      </c>
      <c r="S11" s="119">
        <f t="shared" si="10"/>
        <v>0</v>
      </c>
      <c r="T11" s="140">
        <f t="shared" si="11"/>
        <v>0</v>
      </c>
    </row>
    <row r="12" spans="1:20" x14ac:dyDescent="0.2">
      <c r="A12" t="s">
        <v>9</v>
      </c>
      <c r="B12" s="126">
        <v>2.5</v>
      </c>
      <c r="C12" s="119">
        <v>0</v>
      </c>
      <c r="D12" s="119">
        <f t="shared" si="0"/>
        <v>0</v>
      </c>
      <c r="E12" s="145">
        <f t="shared" si="1"/>
        <v>0</v>
      </c>
      <c r="F12" s="119">
        <f>IF('SMMA 2021 AF2022'!F16="Não",0,'Esgoto - ITE'!B9)</f>
        <v>1.8048390117655071</v>
      </c>
      <c r="G12" s="119">
        <f t="shared" si="2"/>
        <v>1.8499599870596448</v>
      </c>
      <c r="H12" s="133">
        <f t="shared" si="3"/>
        <v>3.802311664469455E-4</v>
      </c>
      <c r="I12" s="119">
        <f>IF('SMMA 2021 AF2022'!F16="Não",0,'Resíduos sólidos - IDR e IRV'!B9)</f>
        <v>6</v>
      </c>
      <c r="J12" s="119">
        <f t="shared" si="4"/>
        <v>6.15</v>
      </c>
      <c r="K12" s="142">
        <f t="shared" si="5"/>
        <v>5.5768989068734065E-3</v>
      </c>
      <c r="L12" s="119">
        <f>IF('SMMA 2021 AF2022'!F16="Não",0,'Resíduos sólidos - IDR e IRV'!C9)</f>
        <v>3</v>
      </c>
      <c r="M12" s="119">
        <f t="shared" si="6"/>
        <v>3.0750000000000002</v>
      </c>
      <c r="N12" s="136">
        <f t="shared" si="7"/>
        <v>0.34953111679454396</v>
      </c>
      <c r="O12" s="119">
        <f>IF('SMMA 2021 AF2022'!F16="Não",0,UCs_IAP!B9)</f>
        <v>0.48030468919198654</v>
      </c>
      <c r="P12" s="119">
        <f t="shared" si="8"/>
        <v>0.49231230642178619</v>
      </c>
      <c r="Q12" s="138">
        <f t="shared" si="9"/>
        <v>1.0878332423427861E-3</v>
      </c>
      <c r="R12" s="119">
        <f>IF('SMMA 2021 AF2022'!F16="Não",0,UC_IAPM!B9)</f>
        <v>0.21501675111089313</v>
      </c>
      <c r="S12" s="119">
        <f t="shared" si="10"/>
        <v>0.22039216988866547</v>
      </c>
      <c r="T12" s="140">
        <f t="shared" si="11"/>
        <v>2.7377456409426468E-3</v>
      </c>
    </row>
    <row r="13" spans="1:20" x14ac:dyDescent="0.2">
      <c r="A13" t="s">
        <v>10</v>
      </c>
      <c r="B13" s="126">
        <v>4.5</v>
      </c>
      <c r="C13" s="119">
        <v>0</v>
      </c>
      <c r="D13" s="119">
        <f t="shared" si="0"/>
        <v>0</v>
      </c>
      <c r="E13" s="145">
        <f t="shared" si="1"/>
        <v>0</v>
      </c>
      <c r="F13" s="119">
        <f>IF('SMMA 2021 AF2022'!F17="Não",0,'Esgoto - ITE'!B10)</f>
        <v>125.86527234452372</v>
      </c>
      <c r="G13" s="119">
        <f t="shared" si="2"/>
        <v>131.52920960002729</v>
      </c>
      <c r="H13" s="133">
        <f t="shared" si="3"/>
        <v>2.703383053573619E-2</v>
      </c>
      <c r="I13" s="119">
        <f>IF('SMMA 2021 AF2022'!F17="Não",0,'Resíduos sólidos - IDR e IRV'!B10)</f>
        <v>17</v>
      </c>
      <c r="J13" s="119">
        <f t="shared" si="4"/>
        <v>17.765000000000001</v>
      </c>
      <c r="K13" s="142">
        <f t="shared" si="5"/>
        <v>1.6109529931805866E-2</v>
      </c>
      <c r="L13" s="119">
        <f>IF('SMMA 2021 AF2022'!F17="Não",0,'Resíduos sólidos - IDR e IRV'!C10)</f>
        <v>0</v>
      </c>
      <c r="M13" s="119">
        <f t="shared" si="6"/>
        <v>0</v>
      </c>
      <c r="N13" s="136">
        <f t="shared" si="7"/>
        <v>0</v>
      </c>
      <c r="O13" s="119">
        <f>IF('SMMA 2021 AF2022'!F17="Não",0,UCs_IAP!B10)</f>
        <v>2.2974446646780633</v>
      </c>
      <c r="P13" s="119">
        <f t="shared" si="8"/>
        <v>2.400829674588576</v>
      </c>
      <c r="Q13" s="138">
        <f t="shared" si="9"/>
        <v>5.3049706358201474E-3</v>
      </c>
      <c r="R13" s="119">
        <f>IF('SMMA 2021 AF2022'!F17="Não",0,UC_IAPM!B10)</f>
        <v>0.51261517833528003</v>
      </c>
      <c r="S13" s="119">
        <f t="shared" si="10"/>
        <v>0.53568286136036758</v>
      </c>
      <c r="T13" s="140">
        <f t="shared" si="11"/>
        <v>6.6543354029223812E-3</v>
      </c>
    </row>
    <row r="14" spans="1:20" x14ac:dyDescent="0.2">
      <c r="A14" t="s">
        <v>11</v>
      </c>
      <c r="B14" s="126">
        <v>0</v>
      </c>
      <c r="C14" s="119">
        <v>0</v>
      </c>
      <c r="D14" s="119">
        <f t="shared" si="0"/>
        <v>0</v>
      </c>
      <c r="E14" s="145">
        <f t="shared" si="1"/>
        <v>0</v>
      </c>
      <c r="F14" s="119">
        <f>IF('SMMA 2021 AF2022'!F18="Não",0,'Esgoto - ITE'!B11)</f>
        <v>0</v>
      </c>
      <c r="G14" s="119">
        <f t="shared" si="2"/>
        <v>0</v>
      </c>
      <c r="H14" s="133">
        <f t="shared" si="3"/>
        <v>0</v>
      </c>
      <c r="I14" s="119">
        <f>IF('SMMA 2021 AF2022'!F18="Não",0,'Resíduos sólidos - IDR e IRV'!B11)</f>
        <v>10</v>
      </c>
      <c r="J14" s="119">
        <f t="shared" si="4"/>
        <v>10</v>
      </c>
      <c r="K14" s="142">
        <f t="shared" si="5"/>
        <v>9.0681283038591982E-3</v>
      </c>
      <c r="L14" s="119">
        <f>IF('SMMA 2021 AF2022'!F18="Não",0,'Resíduos sólidos - IDR e IRV'!C11)</f>
        <v>0</v>
      </c>
      <c r="M14" s="119">
        <f t="shared" si="6"/>
        <v>0</v>
      </c>
      <c r="N14" s="136">
        <f t="shared" si="7"/>
        <v>0</v>
      </c>
      <c r="O14" s="119">
        <f>IF('SMMA 2021 AF2022'!F18="Não",0,UCs_IAP!B11)</f>
        <v>1.1198399633957608E-2</v>
      </c>
      <c r="P14" s="119">
        <f t="shared" si="8"/>
        <v>1.1198399633957608E-2</v>
      </c>
      <c r="Q14" s="138">
        <f t="shared" si="9"/>
        <v>2.4744438081183189E-5</v>
      </c>
      <c r="R14" s="119">
        <f>IF('SMMA 2021 AF2022'!F18="Não",0,UC_IAPM!B11)</f>
        <v>0</v>
      </c>
      <c r="S14" s="119">
        <f t="shared" si="10"/>
        <v>0</v>
      </c>
      <c r="T14" s="140">
        <f t="shared" si="11"/>
        <v>0</v>
      </c>
    </row>
    <row r="15" spans="1:20" x14ac:dyDescent="0.2">
      <c r="A15" t="s">
        <v>12</v>
      </c>
      <c r="B15" s="126">
        <v>2.5</v>
      </c>
      <c r="C15" s="119">
        <v>0</v>
      </c>
      <c r="D15" s="119">
        <f t="shared" si="0"/>
        <v>0</v>
      </c>
      <c r="E15" s="145">
        <f t="shared" si="1"/>
        <v>0</v>
      </c>
      <c r="F15" s="119">
        <f>IF('SMMA 2021 AF2022'!F19="Não",0,'Esgoto - ITE'!B12)</f>
        <v>0</v>
      </c>
      <c r="G15" s="119">
        <f t="shared" si="2"/>
        <v>0</v>
      </c>
      <c r="H15" s="133">
        <f t="shared" si="3"/>
        <v>0</v>
      </c>
      <c r="I15" s="119">
        <f>IF('SMMA 2021 AF2022'!F19="Não",0,'Resíduos sólidos - IDR e IRV'!B12)</f>
        <v>0</v>
      </c>
      <c r="J15" s="119">
        <f t="shared" si="4"/>
        <v>0</v>
      </c>
      <c r="K15" s="142">
        <f t="shared" si="5"/>
        <v>0</v>
      </c>
      <c r="L15" s="119">
        <f>IF('SMMA 2021 AF2022'!F19="Não",0,'Resíduos sólidos - IDR e IRV'!C12)</f>
        <v>0</v>
      </c>
      <c r="M15" s="119">
        <f t="shared" si="6"/>
        <v>0</v>
      </c>
      <c r="N15" s="136">
        <f t="shared" si="7"/>
        <v>0</v>
      </c>
      <c r="O15" s="119">
        <f>IF('SMMA 2021 AF2022'!F19="Não",0,UCs_IAP!B12)</f>
        <v>1.6756886084834305E-2</v>
      </c>
      <c r="P15" s="119">
        <f t="shared" si="8"/>
        <v>1.7175808236955161E-2</v>
      </c>
      <c r="Q15" s="138">
        <f t="shared" si="9"/>
        <v>3.7952362596959096E-5</v>
      </c>
      <c r="R15" s="119">
        <f>IF('SMMA 2021 AF2022'!F19="Não",0,UC_IAPM!B12)</f>
        <v>1.6756886084834305E-2</v>
      </c>
      <c r="S15" s="119">
        <f t="shared" si="10"/>
        <v>1.7175808236955161E-2</v>
      </c>
      <c r="T15" s="140">
        <f t="shared" si="11"/>
        <v>2.1336054794571512E-4</v>
      </c>
    </row>
    <row r="16" spans="1:20" x14ac:dyDescent="0.2">
      <c r="A16" t="s">
        <v>13</v>
      </c>
      <c r="B16" s="126">
        <v>4.5</v>
      </c>
      <c r="C16" s="119">
        <v>0</v>
      </c>
      <c r="D16" s="119">
        <f t="shared" si="0"/>
        <v>0</v>
      </c>
      <c r="E16" s="145">
        <f t="shared" si="1"/>
        <v>0</v>
      </c>
      <c r="F16" s="119">
        <f>IF('SMMA 2021 AF2022'!F20="Não",0,'Esgoto - ITE'!B13)</f>
        <v>136.84984980709822</v>
      </c>
      <c r="G16" s="119">
        <f t="shared" si="2"/>
        <v>143.00809304841763</v>
      </c>
      <c r="H16" s="133">
        <f t="shared" si="3"/>
        <v>2.9393140614667794E-2</v>
      </c>
      <c r="I16" s="119">
        <f>IF('SMMA 2021 AF2022'!F20="Não",0,'Resíduos sólidos - IDR e IRV'!B13)</f>
        <v>12</v>
      </c>
      <c r="J16" s="119">
        <f t="shared" si="4"/>
        <v>12.54</v>
      </c>
      <c r="K16" s="142">
        <f t="shared" si="5"/>
        <v>1.1371432893039433E-2</v>
      </c>
      <c r="L16" s="119">
        <f>IF('SMMA 2021 AF2022'!F20="Não",0,'Resíduos sólidos - IDR e IRV'!C13)</f>
        <v>0</v>
      </c>
      <c r="M16" s="119">
        <f t="shared" si="6"/>
        <v>0</v>
      </c>
      <c r="N16" s="136">
        <f t="shared" si="7"/>
        <v>0</v>
      </c>
      <c r="O16" s="119">
        <f>IF('SMMA 2021 AF2022'!F20="Não",0,UCs_IAP!B13)</f>
        <v>3.4606587601950221</v>
      </c>
      <c r="P16" s="119">
        <f t="shared" si="8"/>
        <v>3.6163884044037982</v>
      </c>
      <c r="Q16" s="138">
        <f t="shared" si="9"/>
        <v>7.9909185129387744E-3</v>
      </c>
      <c r="R16" s="119">
        <f>IF('SMMA 2021 AF2022'!F20="Não",0,UC_IAPM!B13)</f>
        <v>0.14549781715798082</v>
      </c>
      <c r="S16" s="119">
        <f t="shared" si="10"/>
        <v>0.15204521893008996</v>
      </c>
      <c r="T16" s="140">
        <f t="shared" si="11"/>
        <v>1.8887292391662779E-3</v>
      </c>
    </row>
    <row r="17" spans="1:20" x14ac:dyDescent="0.2">
      <c r="A17" t="s">
        <v>14</v>
      </c>
      <c r="B17" s="126">
        <v>4.5</v>
      </c>
      <c r="C17" s="119">
        <f>IF('SMMA 2021 AF2022'!F21="Não",0,'Mananciais - IMA'!B4)</f>
        <v>0.21843269292049941</v>
      </c>
      <c r="D17" s="119">
        <f t="shared" si="0"/>
        <v>0.22826216410192188</v>
      </c>
      <c r="E17" s="145">
        <f t="shared" si="1"/>
        <v>0.22918081174225541</v>
      </c>
      <c r="F17" s="119">
        <f>IF('SMMA 2021 AF2022'!F21="Não",0,'Esgoto - ITE'!B14)</f>
        <v>154.2433537832311</v>
      </c>
      <c r="G17" s="119">
        <f t="shared" si="2"/>
        <v>161.1843047034765</v>
      </c>
      <c r="H17" s="133">
        <f t="shared" si="3"/>
        <v>3.3128984745099128E-2</v>
      </c>
      <c r="I17" s="119">
        <f>IF('SMMA 2021 AF2022'!F21="Não",0,'Resíduos sólidos - IDR e IRV'!B14)</f>
        <v>4</v>
      </c>
      <c r="J17" s="119">
        <f t="shared" si="4"/>
        <v>4.18</v>
      </c>
      <c r="K17" s="142">
        <f t="shared" si="5"/>
        <v>3.7904776310131441E-3</v>
      </c>
      <c r="L17" s="119">
        <f>IF('SMMA 2021 AF2022'!F21="Não",0,'Resíduos sólidos - IDR e IRV'!C14)</f>
        <v>0</v>
      </c>
      <c r="M17" s="119">
        <f t="shared" si="6"/>
        <v>0</v>
      </c>
      <c r="N17" s="136">
        <f t="shared" si="7"/>
        <v>0</v>
      </c>
      <c r="O17" s="119">
        <f>IF('SMMA 2021 AF2022'!F21="Não",0,UCs_IAP!B14)</f>
        <v>22.426590399100771</v>
      </c>
      <c r="P17" s="119">
        <f t="shared" si="8"/>
        <v>23.435786967060306</v>
      </c>
      <c r="Q17" s="138">
        <f t="shared" si="9"/>
        <v>5.1784665527718828E-2</v>
      </c>
      <c r="R17" s="119">
        <f>IF('SMMA 2021 AF2022'!F21="Não",0,UC_IAPM!B14)</f>
        <v>1.0718658134786376</v>
      </c>
      <c r="S17" s="119">
        <f t="shared" si="10"/>
        <v>1.1200997750851762</v>
      </c>
      <c r="T17" s="140">
        <f t="shared" si="11"/>
        <v>1.3914052746108879E-2</v>
      </c>
    </row>
    <row r="18" spans="1:20" x14ac:dyDescent="0.2">
      <c r="A18" t="s">
        <v>15</v>
      </c>
      <c r="B18" s="126">
        <v>1.5</v>
      </c>
      <c r="C18" s="119">
        <v>0</v>
      </c>
      <c r="D18" s="119">
        <f t="shared" si="0"/>
        <v>0</v>
      </c>
      <c r="E18" s="145">
        <f t="shared" si="1"/>
        <v>0</v>
      </c>
      <c r="F18" s="119">
        <f>IF('SMMA 2021 AF2022'!F22="Não",0,'Esgoto - ITE'!B15)</f>
        <v>0</v>
      </c>
      <c r="G18" s="119">
        <f t="shared" si="2"/>
        <v>0</v>
      </c>
      <c r="H18" s="133">
        <f t="shared" si="3"/>
        <v>0</v>
      </c>
      <c r="I18" s="119">
        <f>IF('SMMA 2021 AF2022'!F22="Não",0,'Resíduos sólidos - IDR e IRV'!B15)</f>
        <v>0</v>
      </c>
      <c r="J18" s="119">
        <f t="shared" si="4"/>
        <v>0</v>
      </c>
      <c r="K18" s="142">
        <f t="shared" si="5"/>
        <v>0</v>
      </c>
      <c r="L18" s="119">
        <f>IF('SMMA 2021 AF2022'!F22="Não",0,'Resíduos sólidos - IDR e IRV'!C15)</f>
        <v>0</v>
      </c>
      <c r="M18" s="119">
        <f t="shared" si="6"/>
        <v>0</v>
      </c>
      <c r="N18" s="136">
        <f t="shared" si="7"/>
        <v>0</v>
      </c>
      <c r="O18" s="119">
        <f>IF('SMMA 2021 AF2022'!F22="Não",0,UCs_IAP!B15)</f>
        <v>1.9064718909172964</v>
      </c>
      <c r="P18" s="119">
        <f t="shared" si="8"/>
        <v>1.9350689692810559</v>
      </c>
      <c r="Q18" s="138">
        <f t="shared" si="9"/>
        <v>4.2758068883341051E-3</v>
      </c>
      <c r="R18" s="119">
        <f>IF('SMMA 2021 AF2022'!F22="Não",0,UC_IAPM!B15)</f>
        <v>1.9064718909172964</v>
      </c>
      <c r="S18" s="119">
        <f t="shared" si="10"/>
        <v>1.9350689692810559</v>
      </c>
      <c r="T18" s="140">
        <f t="shared" si="11"/>
        <v>2.4037726196211147E-2</v>
      </c>
    </row>
    <row r="19" spans="1:20" x14ac:dyDescent="0.2">
      <c r="A19" t="s">
        <v>16</v>
      </c>
      <c r="B19" s="126">
        <v>3.5</v>
      </c>
      <c r="C19" s="119">
        <v>0</v>
      </c>
      <c r="D19" s="119">
        <f t="shared" si="0"/>
        <v>0</v>
      </c>
      <c r="E19" s="145">
        <f t="shared" si="1"/>
        <v>0</v>
      </c>
      <c r="F19" s="119">
        <f>IF('SMMA 2021 AF2022'!F23="Não",0,'Esgoto - ITE'!B16)</f>
        <v>244.00083587079826</v>
      </c>
      <c r="G19" s="119">
        <f t="shared" si="2"/>
        <v>252.5408651262762</v>
      </c>
      <c r="H19" s="133">
        <f t="shared" si="3"/>
        <v>5.1905937638741378E-2</v>
      </c>
      <c r="I19" s="119">
        <f>IF('SMMA 2021 AF2022'!F23="Não",0,'Resíduos sólidos - IDR e IRV'!B16)</f>
        <v>21</v>
      </c>
      <c r="J19" s="119">
        <f t="shared" si="4"/>
        <v>21.734999999999999</v>
      </c>
      <c r="K19" s="142">
        <f t="shared" si="5"/>
        <v>1.9709576868437963E-2</v>
      </c>
      <c r="L19" s="119">
        <f>IF('SMMA 2021 AF2022'!F23="Não",0,'Resíduos sólidos - IDR e IRV'!C16)</f>
        <v>0</v>
      </c>
      <c r="M19" s="119">
        <f t="shared" si="6"/>
        <v>0</v>
      </c>
      <c r="N19" s="136">
        <f t="shared" si="7"/>
        <v>0</v>
      </c>
      <c r="O19" s="119">
        <f>IF('SMMA 2021 AF2022'!F23="Não",0,UCs_IAP!B16)</f>
        <v>1.2322011619805389</v>
      </c>
      <c r="P19" s="119">
        <f t="shared" si="8"/>
        <v>1.2753282026498578</v>
      </c>
      <c r="Q19" s="138">
        <f t="shared" si="9"/>
        <v>2.8180169287728343E-3</v>
      </c>
      <c r="R19" s="119">
        <f>IF('SMMA 2021 AF2022'!F23="Não",0,UC_IAPM!B16)</f>
        <v>3.5861959052772403E-2</v>
      </c>
      <c r="S19" s="119">
        <f t="shared" si="10"/>
        <v>3.7117127619619439E-2</v>
      </c>
      <c r="T19" s="140">
        <f t="shared" si="11"/>
        <v>4.6107470331753877E-4</v>
      </c>
    </row>
    <row r="20" spans="1:20" x14ac:dyDescent="0.2">
      <c r="A20" t="s">
        <v>17</v>
      </c>
      <c r="B20" s="126">
        <v>0</v>
      </c>
      <c r="C20" s="119">
        <v>0</v>
      </c>
      <c r="D20" s="119">
        <f t="shared" si="0"/>
        <v>0</v>
      </c>
      <c r="E20" s="145">
        <f t="shared" si="1"/>
        <v>0</v>
      </c>
      <c r="F20" s="119">
        <f>IF('SMMA 2021 AF2022'!F24="Não",0,'Esgoto - ITE'!B17)</f>
        <v>2.8526601055484235</v>
      </c>
      <c r="G20" s="119">
        <f t="shared" si="2"/>
        <v>2.8526601055484235</v>
      </c>
      <c r="H20" s="133">
        <f t="shared" si="3"/>
        <v>5.8632094045089889E-4</v>
      </c>
      <c r="I20" s="119">
        <f>IF('SMMA 2021 AF2022'!F24="Não",0,'Resíduos sólidos - IDR e IRV'!B17)</f>
        <v>9.91</v>
      </c>
      <c r="J20" s="119">
        <f t="shared" si="4"/>
        <v>9.91</v>
      </c>
      <c r="K20" s="142">
        <f t="shared" si="5"/>
        <v>8.986515149124465E-3</v>
      </c>
      <c r="L20" s="119">
        <f>IF('SMMA 2021 AF2022'!F24="Não",0,'Resíduos sólidos - IDR e IRV'!C17)</f>
        <v>0</v>
      </c>
      <c r="M20" s="119">
        <f t="shared" si="6"/>
        <v>0</v>
      </c>
      <c r="N20" s="136">
        <f t="shared" si="7"/>
        <v>0</v>
      </c>
      <c r="O20" s="119">
        <f>IF('SMMA 2021 AF2022'!F24="Não",0,UCs_IAP!B17)</f>
        <v>1.4398049484996154E-2</v>
      </c>
      <c r="P20" s="119">
        <f t="shared" si="8"/>
        <v>1.4398049484996154E-2</v>
      </c>
      <c r="Q20" s="138">
        <f t="shared" si="9"/>
        <v>3.1814514182093845E-5</v>
      </c>
      <c r="R20" s="119">
        <f>IF('SMMA 2021 AF2022'!F24="Não",0,UC_IAPM!B17)</f>
        <v>1.4398049484996154E-2</v>
      </c>
      <c r="S20" s="119">
        <f t="shared" si="10"/>
        <v>1.4398049484996154E-2</v>
      </c>
      <c r="T20" s="140">
        <f t="shared" si="11"/>
        <v>1.7885479885940348E-4</v>
      </c>
    </row>
    <row r="21" spans="1:20" x14ac:dyDescent="0.2">
      <c r="A21" t="s">
        <v>18</v>
      </c>
      <c r="B21" s="126">
        <v>1</v>
      </c>
      <c r="C21" s="119">
        <v>0</v>
      </c>
      <c r="D21" s="119">
        <f t="shared" si="0"/>
        <v>0</v>
      </c>
      <c r="E21" s="145">
        <f t="shared" si="1"/>
        <v>0</v>
      </c>
      <c r="F21" s="119">
        <f>IF('SMMA 2021 AF2022'!F25="Não",0,'Esgoto - ITE'!B18)</f>
        <v>151.77385695313984</v>
      </c>
      <c r="G21" s="119">
        <f t="shared" si="2"/>
        <v>153.29159552267123</v>
      </c>
      <c r="H21" s="133">
        <f t="shared" si="3"/>
        <v>3.1506758297372532E-2</v>
      </c>
      <c r="I21" s="119">
        <f>IF('SMMA 2021 AF2022'!F25="Não",0,'Resíduos sólidos - IDR e IRV'!B18)</f>
        <v>10</v>
      </c>
      <c r="J21" s="119">
        <f t="shared" si="4"/>
        <v>10.1</v>
      </c>
      <c r="K21" s="142">
        <f t="shared" si="5"/>
        <v>9.1588095868977894E-3</v>
      </c>
      <c r="L21" s="119">
        <f>IF('SMMA 2021 AF2022'!F25="Não",0,'Resíduos sólidos - IDR e IRV'!C18)</f>
        <v>0</v>
      </c>
      <c r="M21" s="119">
        <f t="shared" si="6"/>
        <v>0</v>
      </c>
      <c r="N21" s="136">
        <f t="shared" si="7"/>
        <v>0</v>
      </c>
      <c r="O21" s="119">
        <f>IF('SMMA 2021 AF2022'!F25="Não",0,UCs_IAP!B18)</f>
        <v>11.939824029717444</v>
      </c>
      <c r="P21" s="119">
        <f t="shared" si="8"/>
        <v>12.059222270014619</v>
      </c>
      <c r="Q21" s="138">
        <f t="shared" si="9"/>
        <v>2.6646546696078709E-2</v>
      </c>
      <c r="R21" s="119">
        <f>IF('SMMA 2021 AF2022'!F25="Não",0,UC_IAPM!B18)</f>
        <v>0.65579740535376507</v>
      </c>
      <c r="S21" s="119">
        <f t="shared" si="10"/>
        <v>0.66235537940730271</v>
      </c>
      <c r="T21" s="140">
        <f t="shared" si="11"/>
        <v>8.2278810251893396E-3</v>
      </c>
    </row>
    <row r="22" spans="1:20" x14ac:dyDescent="0.2">
      <c r="A22" t="s">
        <v>19</v>
      </c>
      <c r="B22" s="126">
        <v>0</v>
      </c>
      <c r="C22" s="119">
        <v>0</v>
      </c>
      <c r="D22" s="119">
        <f t="shared" si="0"/>
        <v>0</v>
      </c>
      <c r="E22" s="145">
        <f t="shared" si="1"/>
        <v>0</v>
      </c>
      <c r="F22" s="119">
        <f>IF('SMMA 2021 AF2022'!F26="Não",0,'Esgoto - ITE'!B19)</f>
        <v>0</v>
      </c>
      <c r="G22" s="119">
        <f t="shared" si="2"/>
        <v>0</v>
      </c>
      <c r="H22" s="133">
        <f t="shared" si="3"/>
        <v>0</v>
      </c>
      <c r="I22" s="119">
        <f>IF('SMMA 2021 AF2022'!F26="Não",0,'Resíduos sólidos - IDR e IRV'!B19)</f>
        <v>17</v>
      </c>
      <c r="J22" s="119">
        <f t="shared" si="4"/>
        <v>17</v>
      </c>
      <c r="K22" s="142">
        <f t="shared" si="5"/>
        <v>1.5415818116560636E-2</v>
      </c>
      <c r="L22" s="119">
        <f>IF('SMMA 2021 AF2022'!F26="Não",0,'Resíduos sólidos - IDR e IRV'!C19)</f>
        <v>0</v>
      </c>
      <c r="M22" s="119">
        <f t="shared" si="6"/>
        <v>0</v>
      </c>
      <c r="N22" s="136">
        <f t="shared" si="7"/>
        <v>0</v>
      </c>
      <c r="O22" s="119">
        <f>IF('SMMA 2021 AF2022'!F26="Não",0,UCs_IAP!B19)</f>
        <v>0.60334459668324703</v>
      </c>
      <c r="P22" s="119">
        <f t="shared" si="8"/>
        <v>0.60334459668324703</v>
      </c>
      <c r="Q22" s="138">
        <f t="shared" si="9"/>
        <v>1.33317469479957E-3</v>
      </c>
      <c r="R22" s="119">
        <f>IF('SMMA 2021 AF2022'!F26="Não",0,UC_IAPM!B19)</f>
        <v>0.60334459668324703</v>
      </c>
      <c r="S22" s="119">
        <f t="shared" si="10"/>
        <v>0.60334459668324703</v>
      </c>
      <c r="T22" s="140">
        <f t="shared" si="11"/>
        <v>7.4948399500322236E-3</v>
      </c>
    </row>
    <row r="23" spans="1:20" x14ac:dyDescent="0.2">
      <c r="A23" t="s">
        <v>20</v>
      </c>
      <c r="B23" s="126">
        <v>1.5</v>
      </c>
      <c r="C23" s="119">
        <v>0</v>
      </c>
      <c r="D23" s="119">
        <f t="shared" si="0"/>
        <v>0</v>
      </c>
      <c r="E23" s="145">
        <f t="shared" si="1"/>
        <v>0</v>
      </c>
      <c r="F23" s="119">
        <f>IF('SMMA 2021 AF2022'!F27="Não",0,'Esgoto - ITE'!B20)</f>
        <v>0</v>
      </c>
      <c r="G23" s="119">
        <f t="shared" si="2"/>
        <v>0</v>
      </c>
      <c r="H23" s="133">
        <f t="shared" si="3"/>
        <v>0</v>
      </c>
      <c r="I23" s="119">
        <f>IF('SMMA 2021 AF2022'!F27="Não",0,'Resíduos sólidos - IDR e IRV'!B20)</f>
        <v>17</v>
      </c>
      <c r="J23" s="119">
        <f t="shared" si="4"/>
        <v>17.254999999999999</v>
      </c>
      <c r="K23" s="142">
        <f t="shared" si="5"/>
        <v>1.5647055388309045E-2</v>
      </c>
      <c r="L23" s="119">
        <f>IF('SMMA 2021 AF2022'!F27="Não",0,'Resíduos sólidos - IDR e IRV'!C20)</f>
        <v>0</v>
      </c>
      <c r="M23" s="119">
        <f t="shared" si="6"/>
        <v>0</v>
      </c>
      <c r="N23" s="136">
        <f t="shared" si="7"/>
        <v>0</v>
      </c>
      <c r="O23" s="119">
        <f>IF('SMMA 2021 AF2022'!F27="Não",0,UCs_IAP!B20)</f>
        <v>0</v>
      </c>
      <c r="P23" s="119">
        <f t="shared" si="8"/>
        <v>0</v>
      </c>
      <c r="Q23" s="138">
        <f t="shared" si="9"/>
        <v>0</v>
      </c>
      <c r="R23" s="119">
        <f>IF('SMMA 2021 AF2022'!F27="Não",0,UC_IAPM!B20)</f>
        <v>0</v>
      </c>
      <c r="S23" s="119">
        <f t="shared" si="10"/>
        <v>0</v>
      </c>
      <c r="T23" s="140">
        <f t="shared" si="11"/>
        <v>0</v>
      </c>
    </row>
    <row r="24" spans="1:20" x14ac:dyDescent="0.2">
      <c r="A24" t="s">
        <v>21</v>
      </c>
      <c r="B24" s="126">
        <v>3</v>
      </c>
      <c r="C24" s="119">
        <v>0</v>
      </c>
      <c r="D24" s="119">
        <f t="shared" si="0"/>
        <v>0</v>
      </c>
      <c r="E24" s="145">
        <f t="shared" si="1"/>
        <v>0</v>
      </c>
      <c r="F24" s="119">
        <f>IF('SMMA 2021 AF2022'!F28="Não",0,'Esgoto - ITE'!B21)</f>
        <v>14.620805722099506</v>
      </c>
      <c r="G24" s="119">
        <f t="shared" si="2"/>
        <v>15.059429893762491</v>
      </c>
      <c r="H24" s="133">
        <f t="shared" si="3"/>
        <v>3.0952369967917029E-3</v>
      </c>
      <c r="I24" s="119">
        <f>IF('SMMA 2021 AF2022'!F28="Não",0,'Resíduos sólidos - IDR e IRV'!B21)</f>
        <v>12</v>
      </c>
      <c r="J24" s="119">
        <f t="shared" si="4"/>
        <v>12.36</v>
      </c>
      <c r="K24" s="142">
        <f t="shared" si="5"/>
        <v>1.1208206583569967E-2</v>
      </c>
      <c r="L24" s="119">
        <f>IF('SMMA 2021 AF2022'!F28="Não",0,'Resíduos sólidos - IDR e IRV'!C21)</f>
        <v>0</v>
      </c>
      <c r="M24" s="119">
        <f t="shared" si="6"/>
        <v>0</v>
      </c>
      <c r="N24" s="136">
        <f t="shared" si="7"/>
        <v>0</v>
      </c>
      <c r="O24" s="119">
        <f>IF('SMMA 2021 AF2022'!F28="Não",0,UCs_IAP!B21)</f>
        <v>19.885183302134735</v>
      </c>
      <c r="P24" s="119">
        <f t="shared" si="8"/>
        <v>20.481738801198777</v>
      </c>
      <c r="Q24" s="138">
        <f t="shared" si="9"/>
        <v>4.5257280872920566E-2</v>
      </c>
      <c r="R24" s="119">
        <f>IF('SMMA 2021 AF2022'!F28="Não",0,UC_IAPM!B21)</f>
        <v>6.4020294887868506E-2</v>
      </c>
      <c r="S24" s="119">
        <f t="shared" si="10"/>
        <v>6.5940903734504563E-2</v>
      </c>
      <c r="T24" s="140">
        <f t="shared" si="11"/>
        <v>8.1912811081335515E-4</v>
      </c>
    </row>
    <row r="25" spans="1:20" x14ac:dyDescent="0.2">
      <c r="A25" t="s">
        <v>22</v>
      </c>
      <c r="B25" s="126">
        <v>0</v>
      </c>
      <c r="C25" s="119">
        <v>0</v>
      </c>
      <c r="D25" s="119">
        <f t="shared" si="0"/>
        <v>0</v>
      </c>
      <c r="E25" s="145">
        <f t="shared" si="1"/>
        <v>0</v>
      </c>
      <c r="F25" s="119">
        <f>IF('SMMA 2021 AF2022'!F29="Não",0,'Esgoto - ITE'!B22)</f>
        <v>0</v>
      </c>
      <c r="G25" s="119">
        <f t="shared" si="2"/>
        <v>0</v>
      </c>
      <c r="H25" s="133">
        <f t="shared" si="3"/>
        <v>0</v>
      </c>
      <c r="I25" s="119">
        <f>IF('SMMA 2021 AF2022'!F29="Não",0,'Resíduos sólidos - IDR e IRV'!B22)</f>
        <v>0</v>
      </c>
      <c r="J25" s="119">
        <f t="shared" si="4"/>
        <v>0</v>
      </c>
      <c r="K25" s="142">
        <f t="shared" si="5"/>
        <v>0</v>
      </c>
      <c r="L25" s="119">
        <f>IF('SMMA 2021 AF2022'!F29="Não",0,'Resíduos sólidos - IDR e IRV'!C22)</f>
        <v>0</v>
      </c>
      <c r="M25" s="119">
        <f t="shared" si="6"/>
        <v>0</v>
      </c>
      <c r="N25" s="136">
        <f t="shared" si="7"/>
        <v>0</v>
      </c>
      <c r="O25" s="119">
        <f>IF('SMMA 2021 AF2022'!F29="Não",0,UCs_IAP!B22)</f>
        <v>0</v>
      </c>
      <c r="P25" s="119">
        <f t="shared" si="8"/>
        <v>0</v>
      </c>
      <c r="Q25" s="138">
        <f t="shared" si="9"/>
        <v>0</v>
      </c>
      <c r="R25" s="119">
        <f>IF('SMMA 2021 AF2022'!F29="Não",0,UC_IAPM!B22)</f>
        <v>0</v>
      </c>
      <c r="S25" s="119">
        <f t="shared" si="10"/>
        <v>0</v>
      </c>
      <c r="T25" s="140">
        <f t="shared" si="11"/>
        <v>0</v>
      </c>
    </row>
    <row r="26" spans="1:20" x14ac:dyDescent="0.2">
      <c r="A26" t="s">
        <v>23</v>
      </c>
      <c r="B26" s="126">
        <v>1.5</v>
      </c>
      <c r="C26" s="119">
        <v>0</v>
      </c>
      <c r="D26" s="119">
        <f t="shared" si="0"/>
        <v>0</v>
      </c>
      <c r="E26" s="145">
        <f t="shared" si="1"/>
        <v>0</v>
      </c>
      <c r="F26" s="119">
        <f>IF('SMMA 2021 AF2022'!F30="Não",0,'Esgoto - ITE'!B23)</f>
        <v>0</v>
      </c>
      <c r="G26" s="119">
        <f t="shared" si="2"/>
        <v>0</v>
      </c>
      <c r="H26" s="133">
        <f t="shared" si="3"/>
        <v>0</v>
      </c>
      <c r="I26" s="119">
        <f>IF('SMMA 2021 AF2022'!F30="Não",0,'Resíduos sólidos - IDR e IRV'!B23)</f>
        <v>10</v>
      </c>
      <c r="J26" s="119">
        <f t="shared" si="4"/>
        <v>10.15</v>
      </c>
      <c r="K26" s="142">
        <f t="shared" si="5"/>
        <v>9.2041502284170851E-3</v>
      </c>
      <c r="L26" s="119">
        <f>IF('SMMA 2021 AF2022'!F30="Não",0,'Resíduos sólidos - IDR e IRV'!C23)</f>
        <v>0</v>
      </c>
      <c r="M26" s="119">
        <f t="shared" si="6"/>
        <v>0</v>
      </c>
      <c r="N26" s="136">
        <f t="shared" si="7"/>
        <v>0</v>
      </c>
      <c r="O26" s="119">
        <f>IF('SMMA 2021 AF2022'!F30="Não",0,UCs_IAP!B23)</f>
        <v>2.9856853300872723</v>
      </c>
      <c r="P26" s="119">
        <f t="shared" si="8"/>
        <v>3.0304706100385812</v>
      </c>
      <c r="Q26" s="138">
        <f t="shared" si="9"/>
        <v>6.696250787438989E-3</v>
      </c>
      <c r="R26" s="119">
        <f>IF('SMMA 2021 AF2022'!F30="Não",0,UC_IAPM!B23)</f>
        <v>2.5082095755166711</v>
      </c>
      <c r="S26" s="119">
        <f t="shared" si="10"/>
        <v>2.5458327191494212</v>
      </c>
      <c r="T26" s="140">
        <f t="shared" si="11"/>
        <v>3.1624728015253074E-2</v>
      </c>
    </row>
    <row r="27" spans="1:20" x14ac:dyDescent="0.2">
      <c r="A27" t="s">
        <v>24</v>
      </c>
      <c r="B27" s="126">
        <v>0</v>
      </c>
      <c r="C27" s="119">
        <v>0</v>
      </c>
      <c r="D27" s="119">
        <f t="shared" si="0"/>
        <v>0</v>
      </c>
      <c r="E27" s="145">
        <f t="shared" si="1"/>
        <v>0</v>
      </c>
      <c r="F27" s="119">
        <f>IF('SMMA 2021 AF2022'!F31="Não",0,'Esgoto - ITE'!B24)</f>
        <v>32.555633873728723</v>
      </c>
      <c r="G27" s="119">
        <f t="shared" si="2"/>
        <v>32.555633873728723</v>
      </c>
      <c r="H27" s="133">
        <f t="shared" si="3"/>
        <v>6.6913158818653201E-3</v>
      </c>
      <c r="I27" s="119">
        <f>IF('SMMA 2021 AF2022'!F31="Não",0,'Resíduos sólidos - IDR e IRV'!B24)</f>
        <v>10</v>
      </c>
      <c r="J27" s="119">
        <f t="shared" si="4"/>
        <v>10</v>
      </c>
      <c r="K27" s="142">
        <f t="shared" si="5"/>
        <v>9.0681283038591982E-3</v>
      </c>
      <c r="L27" s="119">
        <f>IF('SMMA 2021 AF2022'!F31="Não",0,'Resíduos sólidos - IDR e IRV'!C24)</f>
        <v>0</v>
      </c>
      <c r="M27" s="119">
        <f t="shared" si="6"/>
        <v>0</v>
      </c>
      <c r="N27" s="136">
        <f t="shared" si="7"/>
        <v>0</v>
      </c>
      <c r="O27" s="119">
        <f>IF('SMMA 2021 AF2022'!F31="Não",0,UCs_IAP!B24)</f>
        <v>0</v>
      </c>
      <c r="P27" s="119">
        <f t="shared" si="8"/>
        <v>0</v>
      </c>
      <c r="Q27" s="138">
        <f t="shared" si="9"/>
        <v>0</v>
      </c>
      <c r="R27" s="119">
        <f>IF('SMMA 2021 AF2022'!F31="Não",0,UC_IAPM!B24)</f>
        <v>0</v>
      </c>
      <c r="S27" s="119">
        <f t="shared" si="10"/>
        <v>0</v>
      </c>
      <c r="T27" s="140">
        <f t="shared" si="11"/>
        <v>0</v>
      </c>
    </row>
    <row r="28" spans="1:20" x14ac:dyDescent="0.2">
      <c r="A28" t="s">
        <v>25</v>
      </c>
      <c r="B28" s="126">
        <v>0</v>
      </c>
      <c r="C28" s="119">
        <v>0</v>
      </c>
      <c r="D28" s="119">
        <f t="shared" si="0"/>
        <v>0</v>
      </c>
      <c r="E28" s="145">
        <f t="shared" si="1"/>
        <v>0</v>
      </c>
      <c r="F28" s="119">
        <f>IF('SMMA 2021 AF2022'!F32="Não",0,'Esgoto - ITE'!B25)</f>
        <v>0</v>
      </c>
      <c r="G28" s="119">
        <f t="shared" si="2"/>
        <v>0</v>
      </c>
      <c r="H28" s="133">
        <f t="shared" si="3"/>
        <v>0</v>
      </c>
      <c r="I28" s="119">
        <f>IF('SMMA 2021 AF2022'!F32="Não",0,'Resíduos sólidos - IDR e IRV'!B25)</f>
        <v>11</v>
      </c>
      <c r="J28" s="119">
        <f t="shared" si="4"/>
        <v>11</v>
      </c>
      <c r="K28" s="142">
        <f t="shared" si="5"/>
        <v>9.9749411342451178E-3</v>
      </c>
      <c r="L28" s="119">
        <f>IF('SMMA 2021 AF2022'!F32="Não",0,'Resíduos sólidos - IDR e IRV'!C25)</f>
        <v>0</v>
      </c>
      <c r="M28" s="119">
        <f t="shared" si="6"/>
        <v>0</v>
      </c>
      <c r="N28" s="136">
        <f t="shared" si="7"/>
        <v>0</v>
      </c>
      <c r="O28" s="119">
        <f>IF('SMMA 2021 AF2022'!F32="Não",0,UCs_IAP!B25)</f>
        <v>0.20910969245639136</v>
      </c>
      <c r="P28" s="119">
        <f t="shared" si="8"/>
        <v>0.20910969245639136</v>
      </c>
      <c r="Q28" s="138">
        <f t="shared" si="9"/>
        <v>4.6205725874187199E-4</v>
      </c>
      <c r="R28" s="119">
        <f>IF('SMMA 2021 AF2022'!F32="Não",0,UC_IAPM!B25)</f>
        <v>0.17821341366948895</v>
      </c>
      <c r="S28" s="119">
        <f t="shared" si="10"/>
        <v>0.17821341366948895</v>
      </c>
      <c r="T28" s="140">
        <f t="shared" si="11"/>
        <v>2.213794603853775E-3</v>
      </c>
    </row>
    <row r="29" spans="1:20" x14ac:dyDescent="0.2">
      <c r="A29" t="s">
        <v>26</v>
      </c>
      <c r="B29" s="126">
        <v>2.5</v>
      </c>
      <c r="C29" s="119">
        <v>0</v>
      </c>
      <c r="D29" s="119">
        <f t="shared" si="0"/>
        <v>0</v>
      </c>
      <c r="E29" s="145">
        <f t="shared" si="1"/>
        <v>0</v>
      </c>
      <c r="F29" s="119">
        <f>IF('SMMA 2021 AF2022'!F33="Não",0,'Esgoto - ITE'!B26)</f>
        <v>2.9847278257746983</v>
      </c>
      <c r="G29" s="119">
        <f t="shared" si="2"/>
        <v>3.0593460214190658</v>
      </c>
      <c r="H29" s="133">
        <f t="shared" si="3"/>
        <v>6.2880209000514367E-4</v>
      </c>
      <c r="I29" s="119">
        <f>IF('SMMA 2021 AF2022'!F33="Não",0,'Resíduos sólidos - IDR e IRV'!B26)</f>
        <v>19</v>
      </c>
      <c r="J29" s="119">
        <f t="shared" si="4"/>
        <v>19.475000000000001</v>
      </c>
      <c r="K29" s="142">
        <f t="shared" si="5"/>
        <v>1.766017987176579E-2</v>
      </c>
      <c r="L29" s="119">
        <f>IF('SMMA 2021 AF2022'!F33="Não",0,'Resíduos sólidos - IDR e IRV'!C26)</f>
        <v>0</v>
      </c>
      <c r="M29" s="119">
        <f t="shared" si="6"/>
        <v>0</v>
      </c>
      <c r="N29" s="136">
        <f t="shared" si="7"/>
        <v>0</v>
      </c>
      <c r="O29" s="119">
        <f>IF('SMMA 2021 AF2022'!F33="Não",0,UCs_IAP!B26)</f>
        <v>22.288310320717454</v>
      </c>
      <c r="P29" s="119">
        <f t="shared" si="8"/>
        <v>22.845518078735388</v>
      </c>
      <c r="Q29" s="138">
        <f t="shared" si="9"/>
        <v>5.0480383448508644E-2</v>
      </c>
      <c r="R29" s="119">
        <f>IF('SMMA 2021 AF2022'!F33="Não",0,UC_IAPM!B26)</f>
        <v>0.23093688315103506</v>
      </c>
      <c r="S29" s="119">
        <f t="shared" si="10"/>
        <v>0.23671030522981093</v>
      </c>
      <c r="T29" s="140">
        <f t="shared" si="11"/>
        <v>2.9404520434482412E-3</v>
      </c>
    </row>
    <row r="30" spans="1:20" x14ac:dyDescent="0.2">
      <c r="A30" t="s">
        <v>27</v>
      </c>
      <c r="B30" s="126">
        <v>0</v>
      </c>
      <c r="C30" s="119">
        <v>0</v>
      </c>
      <c r="D30" s="119">
        <f t="shared" si="0"/>
        <v>0</v>
      </c>
      <c r="E30" s="145">
        <f t="shared" si="1"/>
        <v>0</v>
      </c>
      <c r="F30" s="119">
        <f>IF('SMMA 2021 AF2022'!F34="Não",0,'Esgoto - ITE'!B27)</f>
        <v>0</v>
      </c>
      <c r="G30" s="119">
        <f t="shared" si="2"/>
        <v>0</v>
      </c>
      <c r="H30" s="133">
        <f t="shared" si="3"/>
        <v>0</v>
      </c>
      <c r="I30" s="119">
        <f>IF('SMMA 2021 AF2022'!F34="Não",0,'Resíduos sólidos - IDR e IRV'!B27)</f>
        <v>17</v>
      </c>
      <c r="J30" s="119">
        <f t="shared" si="4"/>
        <v>17</v>
      </c>
      <c r="K30" s="142">
        <f t="shared" si="5"/>
        <v>1.5415818116560636E-2</v>
      </c>
      <c r="L30" s="119">
        <f>IF('SMMA 2021 AF2022'!F34="Não",0,'Resíduos sólidos - IDR e IRV'!C27)</f>
        <v>0</v>
      </c>
      <c r="M30" s="119">
        <f t="shared" si="6"/>
        <v>0</v>
      </c>
      <c r="N30" s="136">
        <f t="shared" si="7"/>
        <v>0</v>
      </c>
      <c r="O30" s="119">
        <f>IF('SMMA 2021 AF2022'!F34="Não",0,UCs_IAP!B27)</f>
        <v>0.73517949885892642</v>
      </c>
      <c r="P30" s="119">
        <f t="shared" si="8"/>
        <v>0.73517949885892642</v>
      </c>
      <c r="Q30" s="138">
        <f t="shared" si="9"/>
        <v>1.6244824423756457E-3</v>
      </c>
      <c r="R30" s="119">
        <f>IF('SMMA 2021 AF2022'!F34="Não",0,UC_IAPM!B27)</f>
        <v>7.0700932694274687E-2</v>
      </c>
      <c r="S30" s="119">
        <f t="shared" si="10"/>
        <v>7.0700932694274687E-2</v>
      </c>
      <c r="T30" s="140">
        <f t="shared" si="11"/>
        <v>8.7825792718548227E-4</v>
      </c>
    </row>
    <row r="31" spans="1:20" x14ac:dyDescent="0.2">
      <c r="A31" t="s">
        <v>28</v>
      </c>
      <c r="B31" s="126">
        <v>4</v>
      </c>
      <c r="C31" s="119">
        <f>IF('SMMA 2021 AF2022'!F35="Não",0,'Mananciais - IMA'!B5)</f>
        <v>3.0163375108137991E-2</v>
      </c>
      <c r="D31" s="119">
        <f t="shared" si="0"/>
        <v>3.1369910112463512E-2</v>
      </c>
      <c r="E31" s="145">
        <f t="shared" si="1"/>
        <v>3.1496159217371769E-2</v>
      </c>
      <c r="F31" s="119">
        <f>IF('SMMA 2021 AF2022'!F35="Não",0,'Esgoto - ITE'!B28)</f>
        <v>0</v>
      </c>
      <c r="G31" s="119">
        <f t="shared" si="2"/>
        <v>0</v>
      </c>
      <c r="H31" s="133">
        <f t="shared" si="3"/>
        <v>0</v>
      </c>
      <c r="I31" s="119">
        <f>IF('SMMA 2021 AF2022'!F35="Não",0,'Resíduos sólidos - IDR e IRV'!B28)</f>
        <v>15</v>
      </c>
      <c r="J31" s="119">
        <f t="shared" si="4"/>
        <v>15.6</v>
      </c>
      <c r="K31" s="142">
        <f t="shared" si="5"/>
        <v>1.4146280154020347E-2</v>
      </c>
      <c r="L31" s="119">
        <f>IF('SMMA 2021 AF2022'!F35="Não",0,'Resíduos sólidos - IDR e IRV'!C28)</f>
        <v>0</v>
      </c>
      <c r="M31" s="119">
        <f t="shared" si="6"/>
        <v>0</v>
      </c>
      <c r="N31" s="136">
        <f t="shared" si="7"/>
        <v>0</v>
      </c>
      <c r="O31" s="119">
        <f>IF('SMMA 2021 AF2022'!F35="Não",0,UCs_IAP!B28)</f>
        <v>18.017890197070287</v>
      </c>
      <c r="P31" s="119">
        <f t="shared" si="8"/>
        <v>18.738605804953099</v>
      </c>
      <c r="Q31" s="138">
        <f t="shared" si="9"/>
        <v>4.1405583496263811E-2</v>
      </c>
      <c r="R31" s="119">
        <f>IF('SMMA 2021 AF2022'!F35="Não",0,UC_IAPM!B28)</f>
        <v>0.334196242679629</v>
      </c>
      <c r="S31" s="119">
        <f t="shared" si="10"/>
        <v>0.34756409238681418</v>
      </c>
      <c r="T31" s="140">
        <f t="shared" si="11"/>
        <v>4.3174949425874532E-3</v>
      </c>
    </row>
    <row r="32" spans="1:20" x14ac:dyDescent="0.2">
      <c r="A32" t="s">
        <v>29</v>
      </c>
      <c r="B32" s="126">
        <v>2.5</v>
      </c>
      <c r="C32" s="119">
        <v>0</v>
      </c>
      <c r="D32" s="119">
        <f t="shared" si="0"/>
        <v>0</v>
      </c>
      <c r="E32" s="145">
        <f t="shared" si="1"/>
        <v>0</v>
      </c>
      <c r="F32" s="119">
        <f>IF('SMMA 2021 AF2022'!F36="Não",0,'Esgoto - ITE'!B29)</f>
        <v>0</v>
      </c>
      <c r="G32" s="119">
        <f t="shared" si="2"/>
        <v>0</v>
      </c>
      <c r="H32" s="133">
        <f t="shared" si="3"/>
        <v>0</v>
      </c>
      <c r="I32" s="119">
        <f>IF('SMMA 2021 AF2022'!F36="Não",0,'Resíduos sólidos - IDR e IRV'!B29)</f>
        <v>0</v>
      </c>
      <c r="J32" s="119">
        <f t="shared" si="4"/>
        <v>0</v>
      </c>
      <c r="K32" s="142">
        <f t="shared" si="5"/>
        <v>0</v>
      </c>
      <c r="L32" s="119">
        <f>IF('SMMA 2021 AF2022'!F36="Não",0,'Resíduos sólidos - IDR e IRV'!C29)</f>
        <v>0</v>
      </c>
      <c r="M32" s="119">
        <f t="shared" si="6"/>
        <v>0</v>
      </c>
      <c r="N32" s="136">
        <f t="shared" si="7"/>
        <v>0</v>
      </c>
      <c r="O32" s="119">
        <f>IF('SMMA 2021 AF2022'!F36="Não",0,UCs_IAP!B29)</f>
        <v>0</v>
      </c>
      <c r="P32" s="119">
        <f t="shared" si="8"/>
        <v>0</v>
      </c>
      <c r="Q32" s="138">
        <f t="shared" si="9"/>
        <v>0</v>
      </c>
      <c r="R32" s="119">
        <f>IF('SMMA 2021 AF2022'!F36="Não",0,UC_IAPM!B29)</f>
        <v>0</v>
      </c>
      <c r="S32" s="119">
        <f t="shared" si="10"/>
        <v>0</v>
      </c>
      <c r="T32" s="140">
        <f t="shared" si="11"/>
        <v>0</v>
      </c>
    </row>
    <row r="33" spans="1:20" x14ac:dyDescent="0.2">
      <c r="A33" t="s">
        <v>30</v>
      </c>
      <c r="B33" s="126">
        <v>1</v>
      </c>
      <c r="C33" s="119">
        <f>IF('SMMA 2021 AF2022'!F37="Não",0,'Mananciais - IMA'!B6)</f>
        <v>1.0938475844170263E-2</v>
      </c>
      <c r="D33" s="119">
        <f t="shared" si="0"/>
        <v>1.1047860602611965E-2</v>
      </c>
      <c r="E33" s="145">
        <f t="shared" si="1"/>
        <v>1.1092323035154186E-2</v>
      </c>
      <c r="F33" s="119">
        <f>IF('SMMA 2021 AF2022'!F37="Não",0,'Esgoto - ITE'!B30)</f>
        <v>6.6551538447254561</v>
      </c>
      <c r="G33" s="119">
        <f t="shared" si="2"/>
        <v>6.7217053831727105</v>
      </c>
      <c r="H33" s="133">
        <f t="shared" si="3"/>
        <v>1.3815444097354255E-3</v>
      </c>
      <c r="I33" s="119">
        <f>IF('SMMA 2021 AF2022'!F37="Não",0,'Resíduos sólidos - IDR e IRV'!B30)</f>
        <v>14</v>
      </c>
      <c r="J33" s="119">
        <f t="shared" si="4"/>
        <v>14.14</v>
      </c>
      <c r="K33" s="142">
        <f t="shared" si="5"/>
        <v>1.2822333421656906E-2</v>
      </c>
      <c r="L33" s="119">
        <f>IF('SMMA 2021 AF2022'!F37="Não",0,'Resíduos sólidos - IDR e IRV'!C30)</f>
        <v>0</v>
      </c>
      <c r="M33" s="119">
        <f t="shared" si="6"/>
        <v>0</v>
      </c>
      <c r="N33" s="136">
        <f t="shared" si="7"/>
        <v>0</v>
      </c>
      <c r="O33" s="119">
        <f>IF('SMMA 2021 AF2022'!F37="Não",0,UCs_IAP!B30)</f>
        <v>2.0265564714984388</v>
      </c>
      <c r="P33" s="119">
        <f t="shared" si="8"/>
        <v>2.0468220362134231</v>
      </c>
      <c r="Q33" s="138">
        <f t="shared" si="9"/>
        <v>4.5227409981603867E-3</v>
      </c>
      <c r="R33" s="119">
        <f>IF('SMMA 2021 AF2022'!F37="Não",0,UC_IAPM!B30)</f>
        <v>2.3361353812801688E-2</v>
      </c>
      <c r="S33" s="119">
        <f t="shared" si="10"/>
        <v>2.3594967350929707E-2</v>
      </c>
      <c r="T33" s="140">
        <f t="shared" si="11"/>
        <v>2.931003358505162E-4</v>
      </c>
    </row>
    <row r="34" spans="1:20" x14ac:dyDescent="0.2">
      <c r="A34" t="s">
        <v>31</v>
      </c>
      <c r="B34" s="126">
        <v>5.5</v>
      </c>
      <c r="C34" s="119">
        <v>0</v>
      </c>
      <c r="D34" s="119">
        <f t="shared" si="0"/>
        <v>0</v>
      </c>
      <c r="E34" s="145">
        <f t="shared" si="1"/>
        <v>0</v>
      </c>
      <c r="F34" s="119">
        <f>IF('SMMA 2021 AF2022'!F38="Não",0,'Esgoto - ITE'!B31)</f>
        <v>39.526941051156811</v>
      </c>
      <c r="G34" s="119">
        <f t="shared" si="2"/>
        <v>41.700922808970432</v>
      </c>
      <c r="H34" s="133">
        <f t="shared" si="3"/>
        <v>8.5709910660125253E-3</v>
      </c>
      <c r="I34" s="119">
        <f>IF('SMMA 2021 AF2022'!F38="Não",0,'Resíduos sólidos - IDR e IRV'!B31)</f>
        <v>17</v>
      </c>
      <c r="J34" s="119">
        <f t="shared" si="4"/>
        <v>17.934999999999999</v>
      </c>
      <c r="K34" s="142">
        <f t="shared" si="5"/>
        <v>1.6263688112971471E-2</v>
      </c>
      <c r="L34" s="119">
        <f>IF('SMMA 2021 AF2022'!F38="Não",0,'Resíduos sólidos - IDR e IRV'!C31)</f>
        <v>0</v>
      </c>
      <c r="M34" s="119">
        <f t="shared" si="6"/>
        <v>0</v>
      </c>
      <c r="N34" s="136">
        <f t="shared" si="7"/>
        <v>0</v>
      </c>
      <c r="O34" s="119">
        <f>IF('SMMA 2021 AF2022'!F38="Não",0,UCs_IAP!B31)</f>
        <v>1.5914614366509436</v>
      </c>
      <c r="P34" s="119">
        <f t="shared" si="8"/>
        <v>1.6789918156667456</v>
      </c>
      <c r="Q34" s="138">
        <f t="shared" si="9"/>
        <v>3.7099684222375376E-3</v>
      </c>
      <c r="R34" s="119">
        <f>IF('SMMA 2021 AF2022'!F38="Não",0,UC_IAPM!B31)</f>
        <v>1.0023632282328778</v>
      </c>
      <c r="S34" s="119">
        <f t="shared" si="10"/>
        <v>1.0574932057856861</v>
      </c>
      <c r="T34" s="140">
        <f t="shared" si="11"/>
        <v>1.3136344253649103E-2</v>
      </c>
    </row>
    <row r="35" spans="1:20" x14ac:dyDescent="0.2">
      <c r="A35" t="s">
        <v>32</v>
      </c>
      <c r="B35" s="126">
        <v>0.5</v>
      </c>
      <c r="C35" s="119">
        <v>0</v>
      </c>
      <c r="D35" s="119">
        <f t="shared" si="0"/>
        <v>0</v>
      </c>
      <c r="E35" s="145">
        <f t="shared" si="1"/>
        <v>0</v>
      </c>
      <c r="F35" s="119">
        <f>IF('SMMA 2021 AF2022'!F39="Não",0,'Esgoto - ITE'!B32)</f>
        <v>0</v>
      </c>
      <c r="G35" s="119">
        <f t="shared" si="2"/>
        <v>0</v>
      </c>
      <c r="H35" s="133">
        <f t="shared" si="3"/>
        <v>0</v>
      </c>
      <c r="I35" s="119">
        <f>IF('SMMA 2021 AF2022'!F39="Não",0,'Resíduos sólidos - IDR e IRV'!B32)</f>
        <v>17</v>
      </c>
      <c r="J35" s="119">
        <f t="shared" si="4"/>
        <v>17.085000000000001</v>
      </c>
      <c r="K35" s="142">
        <f t="shared" si="5"/>
        <v>1.549289720714344E-2</v>
      </c>
      <c r="L35" s="119">
        <f>IF('SMMA 2021 AF2022'!F39="Não",0,'Resíduos sólidos - IDR e IRV'!C32)</f>
        <v>0</v>
      </c>
      <c r="M35" s="119">
        <f t="shared" si="6"/>
        <v>0</v>
      </c>
      <c r="N35" s="136">
        <f t="shared" si="7"/>
        <v>0</v>
      </c>
      <c r="O35" s="119">
        <f>IF('SMMA 2021 AF2022'!F39="Não",0,UCs_IAP!B32)</f>
        <v>0</v>
      </c>
      <c r="P35" s="119">
        <f t="shared" si="8"/>
        <v>0</v>
      </c>
      <c r="Q35" s="138">
        <f t="shared" si="9"/>
        <v>0</v>
      </c>
      <c r="R35" s="119">
        <f>IF('SMMA 2021 AF2022'!F39="Não",0,UC_IAPM!B32)</f>
        <v>0</v>
      </c>
      <c r="S35" s="119">
        <f t="shared" si="10"/>
        <v>0</v>
      </c>
      <c r="T35" s="140">
        <f t="shared" si="11"/>
        <v>0</v>
      </c>
    </row>
    <row r="36" spans="1:20" x14ac:dyDescent="0.2">
      <c r="A36" t="s">
        <v>33</v>
      </c>
      <c r="B36" s="126">
        <v>0</v>
      </c>
      <c r="C36" s="119">
        <v>0</v>
      </c>
      <c r="D36" s="119">
        <f t="shared" si="0"/>
        <v>0</v>
      </c>
      <c r="E36" s="145">
        <f t="shared" si="1"/>
        <v>0</v>
      </c>
      <c r="F36" s="119">
        <f>IF('SMMA 2021 AF2022'!F40="Não",0,'Esgoto - ITE'!B33)</f>
        <v>0</v>
      </c>
      <c r="G36" s="119">
        <f t="shared" si="2"/>
        <v>0</v>
      </c>
      <c r="H36" s="133">
        <f t="shared" si="3"/>
        <v>0</v>
      </c>
      <c r="I36" s="119">
        <f>IF('SMMA 2021 AF2022'!F40="Não",0,'Resíduos sólidos - IDR e IRV'!B33)</f>
        <v>13.64</v>
      </c>
      <c r="J36" s="119">
        <f t="shared" si="4"/>
        <v>13.64</v>
      </c>
      <c r="K36" s="142">
        <f t="shared" si="5"/>
        <v>1.2368927006463946E-2</v>
      </c>
      <c r="L36" s="119">
        <f>IF('SMMA 2021 AF2022'!F40="Não",0,'Resíduos sólidos - IDR e IRV'!C33)</f>
        <v>0</v>
      </c>
      <c r="M36" s="119">
        <f t="shared" si="6"/>
        <v>0</v>
      </c>
      <c r="N36" s="136">
        <f t="shared" si="7"/>
        <v>0</v>
      </c>
      <c r="O36" s="119">
        <f>IF('SMMA 2021 AF2022'!F40="Não",0,UCs_IAP!B33)</f>
        <v>0</v>
      </c>
      <c r="P36" s="119">
        <f t="shared" si="8"/>
        <v>0</v>
      </c>
      <c r="Q36" s="138">
        <f t="shared" si="9"/>
        <v>0</v>
      </c>
      <c r="R36" s="119">
        <f>IF('SMMA 2021 AF2022'!F40="Não",0,UC_IAPM!B33)</f>
        <v>0</v>
      </c>
      <c r="S36" s="119">
        <f t="shared" si="10"/>
        <v>0</v>
      </c>
      <c r="T36" s="140">
        <f t="shared" si="11"/>
        <v>0</v>
      </c>
    </row>
    <row r="37" spans="1:20" x14ac:dyDescent="0.2">
      <c r="A37" t="s">
        <v>34</v>
      </c>
      <c r="B37" s="126">
        <v>0</v>
      </c>
      <c r="C37" s="119">
        <v>0</v>
      </c>
      <c r="D37" s="119">
        <f t="shared" si="0"/>
        <v>0</v>
      </c>
      <c r="E37" s="145">
        <f t="shared" si="1"/>
        <v>0</v>
      </c>
      <c r="F37" s="119">
        <f>IF('SMMA 2021 AF2022'!F41="Não",0,'Esgoto - ITE'!B34)</f>
        <v>0</v>
      </c>
      <c r="G37" s="119">
        <f t="shared" si="2"/>
        <v>0</v>
      </c>
      <c r="H37" s="133">
        <f t="shared" si="3"/>
        <v>0</v>
      </c>
      <c r="I37" s="119">
        <f>IF('SMMA 2021 AF2022'!F41="Não",0,'Resíduos sólidos - IDR e IRV'!B34)</f>
        <v>0</v>
      </c>
      <c r="J37" s="119">
        <f t="shared" si="4"/>
        <v>0</v>
      </c>
      <c r="K37" s="142">
        <f t="shared" si="5"/>
        <v>0</v>
      </c>
      <c r="L37" s="119">
        <f>IF('SMMA 2021 AF2022'!F41="Não",0,'Resíduos sólidos - IDR e IRV'!C34)</f>
        <v>0</v>
      </c>
      <c r="M37" s="119">
        <f t="shared" si="6"/>
        <v>0</v>
      </c>
      <c r="N37" s="136">
        <f t="shared" si="7"/>
        <v>0</v>
      </c>
      <c r="O37" s="119">
        <f>IF('SMMA 2021 AF2022'!F41="Não",0,UCs_IAP!B34)</f>
        <v>0</v>
      </c>
      <c r="P37" s="119">
        <f t="shared" si="8"/>
        <v>0</v>
      </c>
      <c r="Q37" s="138">
        <f t="shared" si="9"/>
        <v>0</v>
      </c>
      <c r="R37" s="119">
        <f>IF('SMMA 2021 AF2022'!F41="Não",0,UC_IAPM!B34)</f>
        <v>0</v>
      </c>
      <c r="S37" s="119">
        <f t="shared" si="10"/>
        <v>0</v>
      </c>
      <c r="T37" s="140">
        <f t="shared" si="11"/>
        <v>0</v>
      </c>
    </row>
    <row r="38" spans="1:20" x14ac:dyDescent="0.2">
      <c r="A38" t="s">
        <v>35</v>
      </c>
      <c r="B38" s="126">
        <v>0</v>
      </c>
      <c r="C38" s="119">
        <v>0</v>
      </c>
      <c r="D38" s="119">
        <f t="shared" si="0"/>
        <v>0</v>
      </c>
      <c r="E38" s="145">
        <f t="shared" si="1"/>
        <v>0</v>
      </c>
      <c r="F38" s="119">
        <f>IF('SMMA 2021 AF2022'!F42="Não",0,'Esgoto - ITE'!B35)</f>
        <v>0</v>
      </c>
      <c r="G38" s="119">
        <f t="shared" si="2"/>
        <v>0</v>
      </c>
      <c r="H38" s="133">
        <f t="shared" si="3"/>
        <v>0</v>
      </c>
      <c r="I38" s="119">
        <f>IF('SMMA 2021 AF2022'!F42="Não",0,'Resíduos sólidos - IDR e IRV'!B35)</f>
        <v>0</v>
      </c>
      <c r="J38" s="119">
        <f t="shared" si="4"/>
        <v>0</v>
      </c>
      <c r="K38" s="142">
        <f t="shared" si="5"/>
        <v>0</v>
      </c>
      <c r="L38" s="119">
        <f>IF('SMMA 2021 AF2022'!F42="Não",0,'Resíduos sólidos - IDR e IRV'!C35)</f>
        <v>0</v>
      </c>
      <c r="M38" s="119">
        <f t="shared" si="6"/>
        <v>0</v>
      </c>
      <c r="N38" s="136">
        <f t="shared" si="7"/>
        <v>0</v>
      </c>
      <c r="O38" s="119">
        <f>IF('SMMA 2021 AF2022'!F42="Não",0,UCs_IAP!B35)</f>
        <v>0</v>
      </c>
      <c r="P38" s="119">
        <f t="shared" si="8"/>
        <v>0</v>
      </c>
      <c r="Q38" s="138">
        <f t="shared" si="9"/>
        <v>0</v>
      </c>
      <c r="R38" s="119">
        <f>IF('SMMA 2021 AF2022'!F42="Não",0,UC_IAPM!B35)</f>
        <v>0</v>
      </c>
      <c r="S38" s="119">
        <f t="shared" si="10"/>
        <v>0</v>
      </c>
      <c r="T38" s="140">
        <f t="shared" si="11"/>
        <v>0</v>
      </c>
    </row>
    <row r="39" spans="1:20" x14ac:dyDescent="0.2">
      <c r="A39" t="s">
        <v>36</v>
      </c>
      <c r="B39" s="126">
        <v>2</v>
      </c>
      <c r="C39" s="119">
        <v>0</v>
      </c>
      <c r="D39" s="119">
        <f t="shared" si="0"/>
        <v>0</v>
      </c>
      <c r="E39" s="145">
        <f t="shared" si="1"/>
        <v>0</v>
      </c>
      <c r="F39" s="119">
        <f>IF('SMMA 2021 AF2022'!F43="Não",0,'Esgoto - ITE'!B36)</f>
        <v>13.267289406442424</v>
      </c>
      <c r="G39" s="119">
        <f t="shared" si="2"/>
        <v>13.532635194571274</v>
      </c>
      <c r="H39" s="133">
        <f t="shared" si="3"/>
        <v>2.7814275449877203E-3</v>
      </c>
      <c r="I39" s="119">
        <f>IF('SMMA 2021 AF2022'!F43="Não",0,'Resíduos sólidos - IDR e IRV'!B36)</f>
        <v>17</v>
      </c>
      <c r="J39" s="119">
        <f t="shared" si="4"/>
        <v>17.34</v>
      </c>
      <c r="K39" s="142">
        <f t="shared" si="5"/>
        <v>1.5724134478891847E-2</v>
      </c>
      <c r="L39" s="119">
        <f>IF('SMMA 2021 AF2022'!F43="Não",0,'Resíduos sólidos - IDR e IRV'!C36)</f>
        <v>0</v>
      </c>
      <c r="M39" s="119">
        <f t="shared" si="6"/>
        <v>0</v>
      </c>
      <c r="N39" s="136">
        <f t="shared" si="7"/>
        <v>0</v>
      </c>
      <c r="O39" s="119">
        <f>IF('SMMA 2021 AF2022'!F43="Não",0,UCs_IAP!B36)</f>
        <v>0.98434530777569629</v>
      </c>
      <c r="P39" s="119">
        <f t="shared" si="8"/>
        <v>1.0040322139312101</v>
      </c>
      <c r="Q39" s="138">
        <f t="shared" si="9"/>
        <v>2.2185503072954674E-3</v>
      </c>
      <c r="R39" s="119">
        <f>IF('SMMA 2021 AF2022'!F43="Não",0,UC_IAPM!B36)</f>
        <v>0.51180030490929029</v>
      </c>
      <c r="S39" s="119">
        <f t="shared" si="10"/>
        <v>0.52203631100747605</v>
      </c>
      <c r="T39" s="140">
        <f t="shared" si="11"/>
        <v>6.4848158425795319E-3</v>
      </c>
    </row>
    <row r="40" spans="1:20" x14ac:dyDescent="0.2">
      <c r="A40" t="s">
        <v>37</v>
      </c>
      <c r="B40" s="126">
        <v>0</v>
      </c>
      <c r="C40" s="119">
        <v>0</v>
      </c>
      <c r="D40" s="119">
        <f t="shared" si="0"/>
        <v>0</v>
      </c>
      <c r="E40" s="145">
        <f t="shared" si="1"/>
        <v>0</v>
      </c>
      <c r="F40" s="119">
        <f>IF('SMMA 2021 AF2022'!F44="Não",0,'Esgoto - ITE'!B37)</f>
        <v>0</v>
      </c>
      <c r="G40" s="119">
        <f t="shared" si="2"/>
        <v>0</v>
      </c>
      <c r="H40" s="133">
        <f t="shared" si="3"/>
        <v>0</v>
      </c>
      <c r="I40" s="119">
        <f>IF('SMMA 2021 AF2022'!F44="Não",0,'Resíduos sólidos - IDR e IRV'!B37)</f>
        <v>0</v>
      </c>
      <c r="J40" s="119">
        <f t="shared" si="4"/>
        <v>0</v>
      </c>
      <c r="K40" s="142">
        <f t="shared" si="5"/>
        <v>0</v>
      </c>
      <c r="L40" s="119">
        <f>IF('SMMA 2021 AF2022'!F44="Não",0,'Resíduos sólidos - IDR e IRV'!C37)</f>
        <v>0</v>
      </c>
      <c r="M40" s="119">
        <f t="shared" si="6"/>
        <v>0</v>
      </c>
      <c r="N40" s="136">
        <f t="shared" si="7"/>
        <v>0</v>
      </c>
      <c r="O40" s="119">
        <f>IF('SMMA 2021 AF2022'!F44="Não",0,UCs_IAP!B37)</f>
        <v>0</v>
      </c>
      <c r="P40" s="119">
        <f t="shared" si="8"/>
        <v>0</v>
      </c>
      <c r="Q40" s="138">
        <f t="shared" si="9"/>
        <v>0</v>
      </c>
      <c r="R40" s="119">
        <f>IF('SMMA 2021 AF2022'!F44="Não",0,UC_IAPM!B37)</f>
        <v>0</v>
      </c>
      <c r="S40" s="119">
        <f t="shared" si="10"/>
        <v>0</v>
      </c>
      <c r="T40" s="140">
        <f t="shared" si="11"/>
        <v>0</v>
      </c>
    </row>
    <row r="41" spans="1:20" x14ac:dyDescent="0.2">
      <c r="A41" t="s">
        <v>38</v>
      </c>
      <c r="B41" s="126">
        <v>2.5</v>
      </c>
      <c r="C41" s="119">
        <v>0</v>
      </c>
      <c r="D41" s="119">
        <f t="shared" si="0"/>
        <v>0</v>
      </c>
      <c r="E41" s="145">
        <f t="shared" si="1"/>
        <v>0</v>
      </c>
      <c r="F41" s="119">
        <f>IF('SMMA 2021 AF2022'!F45="Não",0,'Esgoto - ITE'!B38)</f>
        <v>102.78863644206075</v>
      </c>
      <c r="G41" s="119">
        <f t="shared" si="2"/>
        <v>105.35835235311227</v>
      </c>
      <c r="H41" s="133">
        <f t="shared" si="3"/>
        <v>2.1654808477141709E-2</v>
      </c>
      <c r="I41" s="119">
        <f>IF('SMMA 2021 AF2022'!F45="Não",0,'Resíduos sólidos - IDR e IRV'!B38)</f>
        <v>14</v>
      </c>
      <c r="J41" s="119">
        <f t="shared" si="4"/>
        <v>14.35</v>
      </c>
      <c r="K41" s="142">
        <f t="shared" si="5"/>
        <v>1.3012764116037948E-2</v>
      </c>
      <c r="L41" s="119">
        <f>IF('SMMA 2021 AF2022'!F45="Não",0,'Resíduos sólidos - IDR e IRV'!C38)</f>
        <v>0</v>
      </c>
      <c r="M41" s="119">
        <f t="shared" si="6"/>
        <v>0</v>
      </c>
      <c r="N41" s="136">
        <f t="shared" si="7"/>
        <v>0</v>
      </c>
      <c r="O41" s="119">
        <f>IF('SMMA 2021 AF2022'!F45="Não",0,UCs_IAP!B38)</f>
        <v>1.7935653795976616</v>
      </c>
      <c r="P41" s="119">
        <f t="shared" si="8"/>
        <v>1.8384045140876031</v>
      </c>
      <c r="Q41" s="138">
        <f t="shared" si="9"/>
        <v>4.0622131870580256E-3</v>
      </c>
      <c r="R41" s="119">
        <f>IF('SMMA 2021 AF2022'!F45="Não",0,UC_IAPM!B38)</f>
        <v>1.0802511206711685</v>
      </c>
      <c r="S41" s="119">
        <f t="shared" si="10"/>
        <v>1.1072573986879477</v>
      </c>
      <c r="T41" s="140">
        <f t="shared" si="11"/>
        <v>1.3754522759092469E-2</v>
      </c>
    </row>
    <row r="42" spans="1:20" x14ac:dyDescent="0.2">
      <c r="A42" t="s">
        <v>39</v>
      </c>
      <c r="B42" s="126">
        <v>0</v>
      </c>
      <c r="C42" s="119">
        <v>0</v>
      </c>
      <c r="D42" s="119">
        <f t="shared" si="0"/>
        <v>0</v>
      </c>
      <c r="E42" s="145">
        <f t="shared" si="1"/>
        <v>0</v>
      </c>
      <c r="F42" s="119">
        <f>IF('SMMA 2021 AF2022'!F46="Não",0,'Esgoto - ITE'!B39)</f>
        <v>15.240583496625298</v>
      </c>
      <c r="G42" s="119">
        <f t="shared" si="2"/>
        <v>15.240583496625298</v>
      </c>
      <c r="H42" s="133">
        <f t="shared" si="3"/>
        <v>3.1324703673534472E-3</v>
      </c>
      <c r="I42" s="119">
        <f>IF('SMMA 2021 AF2022'!F46="Não",0,'Resíduos sólidos - IDR e IRV'!B39)</f>
        <v>0</v>
      </c>
      <c r="J42" s="119">
        <f t="shared" si="4"/>
        <v>0</v>
      </c>
      <c r="K42" s="142">
        <f t="shared" si="5"/>
        <v>0</v>
      </c>
      <c r="L42" s="119">
        <f>IF('SMMA 2021 AF2022'!F46="Não",0,'Resíduos sólidos - IDR e IRV'!C39)</f>
        <v>0</v>
      </c>
      <c r="M42" s="119">
        <f t="shared" si="6"/>
        <v>0</v>
      </c>
      <c r="N42" s="136">
        <f t="shared" si="7"/>
        <v>0</v>
      </c>
      <c r="O42" s="119">
        <f>IF('SMMA 2021 AF2022'!F46="Não",0,UCs_IAP!B39)</f>
        <v>2.3924534672785081</v>
      </c>
      <c r="P42" s="119">
        <f t="shared" si="8"/>
        <v>2.3924534672785081</v>
      </c>
      <c r="Q42" s="138">
        <f t="shared" si="9"/>
        <v>5.2864622283767633E-3</v>
      </c>
      <c r="R42" s="119">
        <f>IF('SMMA 2021 AF2022'!F46="Não",0,UC_IAPM!B39)</f>
        <v>2.3924534672785081</v>
      </c>
      <c r="S42" s="119">
        <f t="shared" si="10"/>
        <v>2.3924534672785081</v>
      </c>
      <c r="T42" s="140">
        <f t="shared" si="11"/>
        <v>2.971942721244886E-2</v>
      </c>
    </row>
    <row r="43" spans="1:20" x14ac:dyDescent="0.2">
      <c r="A43" t="s">
        <v>40</v>
      </c>
      <c r="B43" s="126">
        <v>2.5</v>
      </c>
      <c r="C43" s="119">
        <v>0</v>
      </c>
      <c r="D43" s="119">
        <f t="shared" si="0"/>
        <v>0</v>
      </c>
      <c r="E43" s="145">
        <f t="shared" si="1"/>
        <v>0</v>
      </c>
      <c r="F43" s="119">
        <f>IF('SMMA 2021 AF2022'!F47="Não",0,'Esgoto - ITE'!B40)</f>
        <v>6.7832518723633592</v>
      </c>
      <c r="G43" s="119">
        <f t="shared" si="2"/>
        <v>6.9528331691724432</v>
      </c>
      <c r="H43" s="133">
        <f t="shared" si="3"/>
        <v>1.4290492143169879E-3</v>
      </c>
      <c r="I43" s="119">
        <f>IF('SMMA 2021 AF2022'!F47="Não",0,'Resíduos sólidos - IDR e IRV'!B40)</f>
        <v>0</v>
      </c>
      <c r="J43" s="119">
        <f t="shared" si="4"/>
        <v>0</v>
      </c>
      <c r="K43" s="142">
        <f t="shared" si="5"/>
        <v>0</v>
      </c>
      <c r="L43" s="119">
        <f>IF('SMMA 2021 AF2022'!F47="Não",0,'Resíduos sólidos - IDR e IRV'!C40)</f>
        <v>0</v>
      </c>
      <c r="M43" s="119">
        <f t="shared" si="6"/>
        <v>0</v>
      </c>
      <c r="N43" s="136">
        <f t="shared" si="7"/>
        <v>0</v>
      </c>
      <c r="O43" s="119">
        <f>IF('SMMA 2021 AF2022'!F47="Não",0,UCs_IAP!B40)</f>
        <v>15.202842045526126</v>
      </c>
      <c r="P43" s="119">
        <f t="shared" si="8"/>
        <v>15.582913096664278</v>
      </c>
      <c r="Q43" s="138">
        <f t="shared" si="9"/>
        <v>3.4432636881043054E-2</v>
      </c>
      <c r="R43" s="119">
        <f>IF('SMMA 2021 AF2022'!F47="Não",0,UC_IAPM!B40)</f>
        <v>1.9302427103986379</v>
      </c>
      <c r="S43" s="119">
        <f t="shared" si="10"/>
        <v>1.9784987781586039</v>
      </c>
      <c r="T43" s="140">
        <f t="shared" si="11"/>
        <v>2.4577218003027802E-2</v>
      </c>
    </row>
    <row r="44" spans="1:20" x14ac:dyDescent="0.2">
      <c r="A44" t="s">
        <v>41</v>
      </c>
      <c r="B44" s="126">
        <v>4</v>
      </c>
      <c r="C44" s="119">
        <v>0</v>
      </c>
      <c r="D44" s="119">
        <f t="shared" si="0"/>
        <v>0</v>
      </c>
      <c r="E44" s="145">
        <f t="shared" si="1"/>
        <v>0</v>
      </c>
      <c r="F44" s="119">
        <f>IF('SMMA 2021 AF2022'!F48="Não",0,'Esgoto - ITE'!B41)</f>
        <v>59.862764632627652</v>
      </c>
      <c r="G44" s="119">
        <f t="shared" si="2"/>
        <v>62.257275217932758</v>
      </c>
      <c r="H44" s="133">
        <f t="shared" si="3"/>
        <v>1.2796036963776703E-2</v>
      </c>
      <c r="I44" s="119">
        <f>IF('SMMA 2021 AF2022'!F48="Não",0,'Resíduos sólidos - IDR e IRV'!B41)</f>
        <v>17</v>
      </c>
      <c r="J44" s="119">
        <f t="shared" si="4"/>
        <v>17.68</v>
      </c>
      <c r="K44" s="142">
        <f t="shared" si="5"/>
        <v>1.603245084122306E-2</v>
      </c>
      <c r="L44" s="119">
        <f>IF('SMMA 2021 AF2022'!F48="Não",0,'Resíduos sólidos - IDR e IRV'!C41)</f>
        <v>0</v>
      </c>
      <c r="M44" s="119">
        <f t="shared" si="6"/>
        <v>0</v>
      </c>
      <c r="N44" s="136">
        <f t="shared" si="7"/>
        <v>0</v>
      </c>
      <c r="O44" s="119">
        <f>IF('SMMA 2021 AF2022'!F48="Não",0,UCs_IAP!B41)</f>
        <v>16.189589428001248</v>
      </c>
      <c r="P44" s="119">
        <f t="shared" si="8"/>
        <v>16.837173005121297</v>
      </c>
      <c r="Q44" s="138">
        <f t="shared" si="9"/>
        <v>3.720410045235667E-2</v>
      </c>
      <c r="R44" s="119">
        <f>IF('SMMA 2021 AF2022'!F48="Não",0,UC_IAPM!B41)</f>
        <v>0.30604058582936389</v>
      </c>
      <c r="S44" s="119">
        <f t="shared" si="10"/>
        <v>0.31828220926253842</v>
      </c>
      <c r="T44" s="140">
        <f t="shared" si="11"/>
        <v>3.9537508589270612E-3</v>
      </c>
    </row>
    <row r="45" spans="1:20" x14ac:dyDescent="0.2">
      <c r="A45" t="s">
        <v>42</v>
      </c>
      <c r="B45" s="126">
        <v>4</v>
      </c>
      <c r="C45" s="119">
        <v>0</v>
      </c>
      <c r="D45" s="119">
        <f t="shared" si="0"/>
        <v>0</v>
      </c>
      <c r="E45" s="145">
        <f t="shared" si="1"/>
        <v>0</v>
      </c>
      <c r="F45" s="119">
        <f>IF('SMMA 2021 AF2022'!F49="Não",0,'Esgoto - ITE'!B42)</f>
        <v>13.484632364073917</v>
      </c>
      <c r="G45" s="119">
        <f t="shared" si="2"/>
        <v>14.024017658636874</v>
      </c>
      <c r="H45" s="133">
        <f t="shared" si="3"/>
        <v>2.8824237442515769E-3</v>
      </c>
      <c r="I45" s="119">
        <f>IF('SMMA 2021 AF2022'!F49="Não",0,'Resíduos sólidos - IDR e IRV'!B42)</f>
        <v>11</v>
      </c>
      <c r="J45" s="119">
        <f t="shared" si="4"/>
        <v>11.44</v>
      </c>
      <c r="K45" s="142">
        <f t="shared" si="5"/>
        <v>1.0373938779614922E-2</v>
      </c>
      <c r="L45" s="119">
        <f>IF('SMMA 2021 AF2022'!F49="Não",0,'Resíduos sólidos - IDR e IRV'!C42)</f>
        <v>0</v>
      </c>
      <c r="M45" s="119">
        <f t="shared" si="6"/>
        <v>0</v>
      </c>
      <c r="N45" s="136">
        <f t="shared" si="7"/>
        <v>0</v>
      </c>
      <c r="O45" s="119">
        <f>IF('SMMA 2021 AF2022'!F49="Não",0,UCs_IAP!B42)</f>
        <v>8.0797640313427355</v>
      </c>
      <c r="P45" s="119">
        <f t="shared" si="8"/>
        <v>8.4029545925964442</v>
      </c>
      <c r="Q45" s="138">
        <f t="shared" si="9"/>
        <v>1.8567509323831274E-2</v>
      </c>
      <c r="R45" s="119">
        <f>IF('SMMA 2021 AF2022'!F49="Não",0,UC_IAPM!B42)</f>
        <v>6.1295955014664507</v>
      </c>
      <c r="S45" s="119">
        <f t="shared" si="10"/>
        <v>6.374779321525109</v>
      </c>
      <c r="T45" s="140">
        <f t="shared" si="11"/>
        <v>7.9188495255040611E-2</v>
      </c>
    </row>
    <row r="46" spans="1:20" x14ac:dyDescent="0.2">
      <c r="A46" t="s">
        <v>43</v>
      </c>
      <c r="B46" s="126">
        <v>2</v>
      </c>
      <c r="C46" s="119">
        <v>0</v>
      </c>
      <c r="D46" s="119">
        <f t="shared" si="0"/>
        <v>0</v>
      </c>
      <c r="E46" s="145">
        <f t="shared" si="1"/>
        <v>0</v>
      </c>
      <c r="F46" s="119">
        <f>IF('SMMA 2021 AF2022'!F50="Não",0,'Esgoto - ITE'!B43)</f>
        <v>0</v>
      </c>
      <c r="G46" s="119">
        <f t="shared" si="2"/>
        <v>0</v>
      </c>
      <c r="H46" s="133">
        <f t="shared" si="3"/>
        <v>0</v>
      </c>
      <c r="I46" s="119">
        <f>IF('SMMA 2021 AF2022'!F50="Não",0,'Resíduos sólidos - IDR e IRV'!B43)</f>
        <v>18</v>
      </c>
      <c r="J46" s="119">
        <f t="shared" si="4"/>
        <v>18.36</v>
      </c>
      <c r="K46" s="142">
        <f t="shared" si="5"/>
        <v>1.6649083565885486E-2</v>
      </c>
      <c r="L46" s="119">
        <f>IF('SMMA 2021 AF2022'!F50="Não",0,'Resíduos sólidos - IDR e IRV'!C43)</f>
        <v>0</v>
      </c>
      <c r="M46" s="119">
        <f t="shared" si="6"/>
        <v>0</v>
      </c>
      <c r="N46" s="136">
        <f t="shared" si="7"/>
        <v>0</v>
      </c>
      <c r="O46" s="119">
        <f>IF('SMMA 2021 AF2022'!F50="Não",0,UCs_IAP!B43)</f>
        <v>6.5789731845358967E-2</v>
      </c>
      <c r="P46" s="119">
        <f t="shared" si="8"/>
        <v>6.7105526482266142E-2</v>
      </c>
      <c r="Q46" s="138">
        <f t="shared" si="9"/>
        <v>1.4827909337245207E-4</v>
      </c>
      <c r="R46" s="119">
        <f>IF('SMMA 2021 AF2022'!F50="Não",0,UC_IAPM!B43)</f>
        <v>1.5528324051277631E-2</v>
      </c>
      <c r="S46" s="119">
        <f t="shared" si="10"/>
        <v>1.5838890532303182E-2</v>
      </c>
      <c r="T46" s="140">
        <f t="shared" si="11"/>
        <v>1.9675314932507E-4</v>
      </c>
    </row>
    <row r="47" spans="1:20" x14ac:dyDescent="0.2">
      <c r="A47" t="s">
        <v>93</v>
      </c>
      <c r="B47" s="126">
        <v>3</v>
      </c>
      <c r="C47" s="119">
        <v>0</v>
      </c>
      <c r="D47" s="119">
        <f t="shared" si="0"/>
        <v>0</v>
      </c>
      <c r="E47" s="145">
        <f t="shared" si="1"/>
        <v>0</v>
      </c>
      <c r="F47" s="119">
        <f>IF('SMMA 2021 AF2022'!F51="Não",0,'Esgoto - ITE'!B44)</f>
        <v>151.09041668646364</v>
      </c>
      <c r="G47" s="119">
        <f t="shared" si="2"/>
        <v>155.62312918705754</v>
      </c>
      <c r="H47" s="133">
        <f t="shared" si="3"/>
        <v>3.198596961600704E-2</v>
      </c>
      <c r="I47" s="119">
        <f>IF('SMMA 2021 AF2022'!F51="Não",0,'Resíduos sólidos - IDR e IRV'!B44)</f>
        <v>0</v>
      </c>
      <c r="J47" s="119">
        <f t="shared" si="4"/>
        <v>0</v>
      </c>
      <c r="K47" s="142">
        <f t="shared" si="5"/>
        <v>0</v>
      </c>
      <c r="L47" s="119">
        <f>IF('SMMA 2021 AF2022'!F51="Não",0,'Resíduos sólidos - IDR e IRV'!C44)</f>
        <v>0</v>
      </c>
      <c r="M47" s="119">
        <f t="shared" si="6"/>
        <v>0</v>
      </c>
      <c r="N47" s="136">
        <f t="shared" si="7"/>
        <v>0</v>
      </c>
      <c r="O47" s="119">
        <f>IF('SMMA 2021 AF2022'!F51="Não",0,UCs_IAP!B44)</f>
        <v>15.655131725377979</v>
      </c>
      <c r="P47" s="119">
        <f t="shared" si="8"/>
        <v>16.124785677139318</v>
      </c>
      <c r="Q47" s="138">
        <f t="shared" si="9"/>
        <v>3.5629980515288498E-2</v>
      </c>
      <c r="R47" s="119">
        <f>IF('SMMA 2021 AF2022'!F51="Não",0,UC_IAPM!B44)</f>
        <v>15.28779221890521</v>
      </c>
      <c r="S47" s="119">
        <f t="shared" si="10"/>
        <v>15.746425985472367</v>
      </c>
      <c r="T47" s="140">
        <f t="shared" si="11"/>
        <v>0.19560454041507253</v>
      </c>
    </row>
    <row r="48" spans="1:20" x14ac:dyDescent="0.2">
      <c r="A48" t="s">
        <v>44</v>
      </c>
      <c r="B48" s="126">
        <v>5</v>
      </c>
      <c r="C48" s="119">
        <f>IF('SMMA 2021 AF2022'!F52="Não",0,'Mananciais - IMA'!B7)</f>
        <v>6.4250501110569375E-2</v>
      </c>
      <c r="D48" s="119">
        <f t="shared" si="0"/>
        <v>6.7463026166097839E-2</v>
      </c>
      <c r="E48" s="145">
        <f t="shared" si="1"/>
        <v>6.7734533053982998E-2</v>
      </c>
      <c r="F48" s="119">
        <f>IF('SMMA 2021 AF2022'!F52="Não",0,'Esgoto - ITE'!B45)</f>
        <v>119.15724850006977</v>
      </c>
      <c r="G48" s="119">
        <f t="shared" si="2"/>
        <v>125.11511092507325</v>
      </c>
      <c r="H48" s="133">
        <f t="shared" si="3"/>
        <v>2.5715510010998838E-2</v>
      </c>
      <c r="I48" s="119">
        <f>IF('SMMA 2021 AF2022'!F52="Não",0,'Resíduos sólidos - IDR e IRV'!B45)</f>
        <v>20</v>
      </c>
      <c r="J48" s="119">
        <f t="shared" si="4"/>
        <v>21</v>
      </c>
      <c r="K48" s="142">
        <f t="shared" si="5"/>
        <v>1.9043069438104316E-2</v>
      </c>
      <c r="L48" s="119">
        <f>IF('SMMA 2021 AF2022'!F52="Não",0,'Resíduos sólidos - IDR e IRV'!C45)</f>
        <v>0</v>
      </c>
      <c r="M48" s="119">
        <f t="shared" si="6"/>
        <v>0</v>
      </c>
      <c r="N48" s="136">
        <f t="shared" si="7"/>
        <v>0</v>
      </c>
      <c r="O48" s="119">
        <f>IF('SMMA 2021 AF2022'!F52="Não",0,UCs_IAP!B45)</f>
        <v>3.7973895141891743</v>
      </c>
      <c r="P48" s="119">
        <f t="shared" si="8"/>
        <v>3.987258989898633</v>
      </c>
      <c r="Q48" s="138">
        <f t="shared" si="9"/>
        <v>8.8104092025799233E-3</v>
      </c>
      <c r="R48" s="119">
        <f>IF('SMMA 2021 AF2022'!F52="Não",0,UC_IAPM!B45)</f>
        <v>0.66387879067038436</v>
      </c>
      <c r="S48" s="119">
        <f t="shared" si="10"/>
        <v>0.69707273020390359</v>
      </c>
      <c r="T48" s="140">
        <f t="shared" si="11"/>
        <v>8.6591453294361069E-3</v>
      </c>
    </row>
    <row r="49" spans="1:20" x14ac:dyDescent="0.2">
      <c r="A49" t="s">
        <v>45</v>
      </c>
      <c r="B49" s="126">
        <v>2.5</v>
      </c>
      <c r="C49" s="119">
        <v>0</v>
      </c>
      <c r="D49" s="119">
        <f t="shared" si="0"/>
        <v>0</v>
      </c>
      <c r="E49" s="145">
        <f t="shared" si="1"/>
        <v>0</v>
      </c>
      <c r="F49" s="119">
        <f>IF('SMMA 2021 AF2022'!F53="Não",0,'Esgoto - ITE'!B46)</f>
        <v>0</v>
      </c>
      <c r="G49" s="119">
        <f t="shared" si="2"/>
        <v>0</v>
      </c>
      <c r="H49" s="133">
        <f t="shared" si="3"/>
        <v>0</v>
      </c>
      <c r="I49" s="119">
        <f>IF('SMMA 2021 AF2022'!F53="Não",0,'Resíduos sólidos - IDR e IRV'!B46)</f>
        <v>9.36</v>
      </c>
      <c r="J49" s="119">
        <f t="shared" si="4"/>
        <v>9.5939999999999994</v>
      </c>
      <c r="K49" s="142">
        <f t="shared" si="5"/>
        <v>8.6999622947225141E-3</v>
      </c>
      <c r="L49" s="119">
        <f>IF('SMMA 2021 AF2022'!F53="Não",0,'Resíduos sólidos - IDR e IRV'!C46)</f>
        <v>0</v>
      </c>
      <c r="M49" s="119">
        <f t="shared" si="6"/>
        <v>0</v>
      </c>
      <c r="N49" s="136">
        <f t="shared" si="7"/>
        <v>0</v>
      </c>
      <c r="O49" s="119">
        <f>IF('SMMA 2021 AF2022'!F53="Não",0,UCs_IAP!B46)</f>
        <v>1.4892953080573634</v>
      </c>
      <c r="P49" s="119">
        <f t="shared" si="8"/>
        <v>1.5265276907587975</v>
      </c>
      <c r="Q49" s="138">
        <f t="shared" si="9"/>
        <v>3.3730775073119359E-3</v>
      </c>
      <c r="R49" s="119">
        <f>IF('SMMA 2021 AF2022'!F53="Não",0,UC_IAPM!B46)</f>
        <v>1.4829143861490173</v>
      </c>
      <c r="S49" s="119">
        <f t="shared" si="10"/>
        <v>1.5199872458027428</v>
      </c>
      <c r="T49" s="140">
        <f t="shared" si="11"/>
        <v>1.8881516791576777E-2</v>
      </c>
    </row>
    <row r="50" spans="1:20" x14ac:dyDescent="0.2">
      <c r="A50" t="s">
        <v>46</v>
      </c>
      <c r="B50" s="126">
        <v>2</v>
      </c>
      <c r="C50" s="119">
        <v>0</v>
      </c>
      <c r="D50" s="119">
        <f t="shared" si="0"/>
        <v>0</v>
      </c>
      <c r="E50" s="145">
        <f t="shared" si="1"/>
        <v>0</v>
      </c>
      <c r="F50" s="119">
        <f>IF('SMMA 2021 AF2022'!F54="Não",0,'Esgoto - ITE'!B47)</f>
        <v>0</v>
      </c>
      <c r="G50" s="119">
        <f t="shared" si="2"/>
        <v>0</v>
      </c>
      <c r="H50" s="133">
        <f t="shared" si="3"/>
        <v>0</v>
      </c>
      <c r="I50" s="119">
        <f>IF('SMMA 2021 AF2022'!F54="Não",0,'Resíduos sólidos - IDR e IRV'!B47)</f>
        <v>8</v>
      </c>
      <c r="J50" s="119">
        <f t="shared" si="4"/>
        <v>8.16</v>
      </c>
      <c r="K50" s="142">
        <f t="shared" si="5"/>
        <v>7.3995926959491056E-3</v>
      </c>
      <c r="L50" s="119">
        <f>IF('SMMA 2021 AF2022'!F54="Não",0,'Resíduos sólidos - IDR e IRV'!C47)</f>
        <v>0</v>
      </c>
      <c r="M50" s="119">
        <f t="shared" si="6"/>
        <v>0</v>
      </c>
      <c r="N50" s="136">
        <f t="shared" si="7"/>
        <v>0</v>
      </c>
      <c r="O50" s="119">
        <f>IF('SMMA 2021 AF2022'!F54="Não",0,UCs_IAP!B47)</f>
        <v>0.6606321303766185</v>
      </c>
      <c r="P50" s="119">
        <f t="shared" si="8"/>
        <v>0.67384477298415091</v>
      </c>
      <c r="Q50" s="138">
        <f t="shared" si="9"/>
        <v>1.4889547441112856E-3</v>
      </c>
      <c r="R50" s="119">
        <f>IF('SMMA 2021 AF2022'!F54="Não",0,UC_IAPM!B47)</f>
        <v>0.6606321303766185</v>
      </c>
      <c r="S50" s="119">
        <f t="shared" si="10"/>
        <v>0.67384477298415091</v>
      </c>
      <c r="T50" s="140">
        <f t="shared" si="11"/>
        <v>8.3706040502313853E-3</v>
      </c>
    </row>
    <row r="51" spans="1:20" x14ac:dyDescent="0.2">
      <c r="A51" t="s">
        <v>47</v>
      </c>
      <c r="B51" s="126">
        <v>2</v>
      </c>
      <c r="C51" s="119">
        <v>0</v>
      </c>
      <c r="D51" s="119">
        <f t="shared" si="0"/>
        <v>0</v>
      </c>
      <c r="E51" s="145">
        <f t="shared" si="1"/>
        <v>0</v>
      </c>
      <c r="F51" s="119">
        <f>IF('SMMA 2021 AF2022'!F55="Não",0,'Esgoto - ITE'!B48)</f>
        <v>0</v>
      </c>
      <c r="G51" s="119">
        <f t="shared" si="2"/>
        <v>0</v>
      </c>
      <c r="H51" s="133">
        <f t="shared" si="3"/>
        <v>0</v>
      </c>
      <c r="I51" s="119">
        <f>IF('SMMA 2021 AF2022'!F55="Não",0,'Resíduos sólidos - IDR e IRV'!B48)</f>
        <v>17</v>
      </c>
      <c r="J51" s="119">
        <f t="shared" si="4"/>
        <v>17.34</v>
      </c>
      <c r="K51" s="142">
        <f t="shared" si="5"/>
        <v>1.5724134478891847E-2</v>
      </c>
      <c r="L51" s="119">
        <f>IF('SMMA 2021 AF2022'!F55="Não",0,'Resíduos sólidos - IDR e IRV'!C48)</f>
        <v>0</v>
      </c>
      <c r="M51" s="119">
        <f t="shared" si="6"/>
        <v>0</v>
      </c>
      <c r="N51" s="136">
        <f t="shared" si="7"/>
        <v>0</v>
      </c>
      <c r="O51" s="119">
        <f>IF('SMMA 2021 AF2022'!F55="Não",0,UCs_IAP!B48)</f>
        <v>2.5461637285484255</v>
      </c>
      <c r="P51" s="119">
        <f t="shared" si="8"/>
        <v>2.5970870031193942</v>
      </c>
      <c r="Q51" s="138">
        <f t="shared" si="9"/>
        <v>5.7386287898909547E-3</v>
      </c>
      <c r="R51" s="119">
        <f>IF('SMMA 2021 AF2022'!F55="Não",0,UC_IAPM!B48)</f>
        <v>2.5461637285484255</v>
      </c>
      <c r="S51" s="119">
        <f t="shared" si="10"/>
        <v>2.5970870031193942</v>
      </c>
      <c r="T51" s="140">
        <f t="shared" si="11"/>
        <v>3.2261416662537207E-2</v>
      </c>
    </row>
    <row r="52" spans="1:20" x14ac:dyDescent="0.2">
      <c r="A52" t="s">
        <v>48</v>
      </c>
      <c r="B52" s="126">
        <v>2.5</v>
      </c>
      <c r="C52" s="119">
        <v>0</v>
      </c>
      <c r="D52" s="119">
        <f t="shared" si="0"/>
        <v>0</v>
      </c>
      <c r="E52" s="145">
        <f t="shared" si="1"/>
        <v>0</v>
      </c>
      <c r="F52" s="119">
        <f>IF('SMMA 2021 AF2022'!F56="Não",0,'Esgoto - ITE'!B49)</f>
        <v>247.33231876151137</v>
      </c>
      <c r="G52" s="119">
        <f t="shared" si="2"/>
        <v>253.51562673054917</v>
      </c>
      <c r="H52" s="133">
        <f t="shared" si="3"/>
        <v>5.2106285075655137E-2</v>
      </c>
      <c r="I52" s="119">
        <f>IF('SMMA 2021 AF2022'!F56="Não",0,'Resíduos sólidos - IDR e IRV'!B49)</f>
        <v>1</v>
      </c>
      <c r="J52" s="119">
        <f t="shared" si="4"/>
        <v>1.0249999999999999</v>
      </c>
      <c r="K52" s="142">
        <f t="shared" si="5"/>
        <v>9.2948315114556768E-4</v>
      </c>
      <c r="L52" s="119">
        <f>IF('SMMA 2021 AF2022'!F56="Não",0,'Resíduos sólidos - IDR e IRV'!C49)</f>
        <v>0</v>
      </c>
      <c r="M52" s="119">
        <f t="shared" si="6"/>
        <v>0</v>
      </c>
      <c r="N52" s="136">
        <f t="shared" si="7"/>
        <v>0</v>
      </c>
      <c r="O52" s="119">
        <f>IF('SMMA 2021 AF2022'!F56="Não",0,UCs_IAP!B49)</f>
        <v>17.654607044253037</v>
      </c>
      <c r="P52" s="119">
        <f t="shared" si="8"/>
        <v>18.095972220359364</v>
      </c>
      <c r="Q52" s="138">
        <f t="shared" si="9"/>
        <v>3.9985594260065357E-2</v>
      </c>
      <c r="R52" s="119">
        <f>IF('SMMA 2021 AF2022'!F56="Não",0,UC_IAPM!B49)</f>
        <v>5.6620356150749558</v>
      </c>
      <c r="S52" s="119">
        <f t="shared" si="10"/>
        <v>5.8035865054518299</v>
      </c>
      <c r="T52" s="140">
        <f t="shared" si="11"/>
        <v>7.2093049699364378E-2</v>
      </c>
    </row>
    <row r="53" spans="1:20" x14ac:dyDescent="0.2">
      <c r="A53" t="s">
        <v>49</v>
      </c>
      <c r="B53" s="126">
        <v>1</v>
      </c>
      <c r="C53" s="119">
        <v>0</v>
      </c>
      <c r="D53" s="119">
        <f t="shared" si="0"/>
        <v>0</v>
      </c>
      <c r="E53" s="145">
        <f t="shared" si="1"/>
        <v>0</v>
      </c>
      <c r="F53" s="119">
        <f>IF('SMMA 2021 AF2022'!F57="Não",0,'Esgoto - ITE'!B50)</f>
        <v>187.08755615791983</v>
      </c>
      <c r="G53" s="119">
        <f t="shared" si="2"/>
        <v>188.95843171949903</v>
      </c>
      <c r="H53" s="133">
        <f t="shared" si="3"/>
        <v>3.8837534544131823E-2</v>
      </c>
      <c r="I53" s="119">
        <f>IF('SMMA 2021 AF2022'!F57="Não",0,'Resíduos sólidos - IDR e IRV'!B50)</f>
        <v>15</v>
      </c>
      <c r="J53" s="119">
        <f t="shared" si="4"/>
        <v>15.15</v>
      </c>
      <c r="K53" s="142">
        <f t="shared" si="5"/>
        <v>1.3738214380346685E-2</v>
      </c>
      <c r="L53" s="119">
        <f>IF('SMMA 2021 AF2022'!F57="Não",0,'Resíduos sólidos - IDR e IRV'!C50)</f>
        <v>0</v>
      </c>
      <c r="M53" s="119">
        <f t="shared" si="6"/>
        <v>0</v>
      </c>
      <c r="N53" s="136">
        <f t="shared" si="7"/>
        <v>0</v>
      </c>
      <c r="O53" s="119">
        <f>IF('SMMA 2021 AF2022'!F57="Não",0,UCs_IAP!B50)</f>
        <v>13.406834081455569</v>
      </c>
      <c r="P53" s="119">
        <f t="shared" si="8"/>
        <v>13.540902422270126</v>
      </c>
      <c r="Q53" s="138">
        <f t="shared" si="9"/>
        <v>2.9920527263125798E-2</v>
      </c>
      <c r="R53" s="119">
        <f>IF('SMMA 2021 AF2022'!F57="Não",0,UC_IAPM!B50)</f>
        <v>0.28407633525164155</v>
      </c>
      <c r="S53" s="119">
        <f t="shared" si="10"/>
        <v>0.28691709860415798</v>
      </c>
      <c r="T53" s="140">
        <f t="shared" si="11"/>
        <v>3.5641286004500779E-3</v>
      </c>
    </row>
    <row r="54" spans="1:20" x14ac:dyDescent="0.2">
      <c r="A54" t="s">
        <v>50</v>
      </c>
      <c r="B54" s="126">
        <v>4.5</v>
      </c>
      <c r="C54" s="119">
        <v>0</v>
      </c>
      <c r="D54" s="119">
        <f t="shared" si="0"/>
        <v>0</v>
      </c>
      <c r="E54" s="145">
        <f t="shared" si="1"/>
        <v>0</v>
      </c>
      <c r="F54" s="119">
        <f>IF('SMMA 2021 AF2022'!F58="Não",0,'Esgoto - ITE'!B51)</f>
        <v>18.860986882020494</v>
      </c>
      <c r="G54" s="119">
        <f t="shared" si="2"/>
        <v>19.709731291711417</v>
      </c>
      <c r="H54" s="133">
        <f t="shared" si="3"/>
        <v>4.0510357909496076E-3</v>
      </c>
      <c r="I54" s="119">
        <f>IF('SMMA 2021 AF2022'!F58="Não",0,'Resíduos sólidos - IDR e IRV'!B51)</f>
        <v>22</v>
      </c>
      <c r="J54" s="119">
        <f t="shared" si="4"/>
        <v>22.99</v>
      </c>
      <c r="K54" s="142">
        <f t="shared" si="5"/>
        <v>2.0847626970572294E-2</v>
      </c>
      <c r="L54" s="119">
        <f>IF('SMMA 2021 AF2022'!F58="Não",0,'Resíduos sólidos - IDR e IRV'!C51)</f>
        <v>0</v>
      </c>
      <c r="M54" s="119">
        <f t="shared" si="6"/>
        <v>0</v>
      </c>
      <c r="N54" s="136">
        <f t="shared" si="7"/>
        <v>0</v>
      </c>
      <c r="O54" s="119">
        <f>IF('SMMA 2021 AF2022'!F58="Não",0,UCs_IAP!B51)</f>
        <v>25.224797148406005</v>
      </c>
      <c r="P54" s="119">
        <f t="shared" si="8"/>
        <v>26.359913020084274</v>
      </c>
      <c r="Q54" s="138">
        <f t="shared" si="9"/>
        <v>5.8245933068235688E-2</v>
      </c>
      <c r="R54" s="119">
        <f>IF('SMMA 2021 AF2022'!F58="Não",0,UC_IAPM!B51)</f>
        <v>2.1228200300766407</v>
      </c>
      <c r="S54" s="119">
        <f t="shared" si="10"/>
        <v>2.2183469314300894</v>
      </c>
      <c r="T54" s="140">
        <f t="shared" si="11"/>
        <v>2.7556648880444484E-2</v>
      </c>
    </row>
    <row r="55" spans="1:20" x14ac:dyDescent="0.2">
      <c r="A55" t="s">
        <v>51</v>
      </c>
      <c r="B55" s="126">
        <v>3.5</v>
      </c>
      <c r="C55" s="119">
        <v>0</v>
      </c>
      <c r="D55" s="119">
        <f t="shared" si="0"/>
        <v>0</v>
      </c>
      <c r="E55" s="145">
        <f t="shared" si="1"/>
        <v>0</v>
      </c>
      <c r="F55" s="119">
        <f>IF('SMMA 2021 AF2022'!F59="Não",0,'Esgoto - ITE'!B52)</f>
        <v>0</v>
      </c>
      <c r="G55" s="119">
        <f t="shared" si="2"/>
        <v>0</v>
      </c>
      <c r="H55" s="133">
        <f t="shared" si="3"/>
        <v>0</v>
      </c>
      <c r="I55" s="119">
        <f>IF('SMMA 2021 AF2022'!F59="Não",0,'Resíduos sólidos - IDR e IRV'!B52)</f>
        <v>5</v>
      </c>
      <c r="J55" s="119">
        <f t="shared" si="4"/>
        <v>5.1749999999999998</v>
      </c>
      <c r="K55" s="142">
        <f t="shared" si="5"/>
        <v>4.6927563972471347E-3</v>
      </c>
      <c r="L55" s="119">
        <f>IF('SMMA 2021 AF2022'!F59="Não",0,'Resíduos sólidos - IDR e IRV'!C52)</f>
        <v>0</v>
      </c>
      <c r="M55" s="119">
        <f t="shared" si="6"/>
        <v>0</v>
      </c>
      <c r="N55" s="136">
        <f t="shared" si="7"/>
        <v>0</v>
      </c>
      <c r="O55" s="119">
        <f>IF('SMMA 2021 AF2022'!F59="Não",0,UCs_IAP!B52)</f>
        <v>3.4232853656590705</v>
      </c>
      <c r="P55" s="119">
        <f t="shared" si="8"/>
        <v>3.5431003534571381</v>
      </c>
      <c r="Q55" s="138">
        <f t="shared" si="9"/>
        <v>7.8289782627229201E-3</v>
      </c>
      <c r="R55" s="119">
        <f>IF('SMMA 2021 AF2022'!F59="Não",0,UC_IAPM!B52)</f>
        <v>1.5254109841703081</v>
      </c>
      <c r="S55" s="119">
        <f t="shared" si="10"/>
        <v>1.5788003686162688</v>
      </c>
      <c r="T55" s="140">
        <f t="shared" si="11"/>
        <v>1.9612102504736616E-2</v>
      </c>
    </row>
    <row r="56" spans="1:20" x14ac:dyDescent="0.2">
      <c r="A56" t="s">
        <v>52</v>
      </c>
      <c r="B56" s="126">
        <v>2.5</v>
      </c>
      <c r="C56" s="119">
        <v>0</v>
      </c>
      <c r="D56" s="119">
        <f t="shared" si="0"/>
        <v>0</v>
      </c>
      <c r="E56" s="145">
        <f t="shared" si="1"/>
        <v>0</v>
      </c>
      <c r="F56" s="119">
        <f>IF('SMMA 2021 AF2022'!F60="Não",0,'Esgoto - ITE'!B53)</f>
        <v>0</v>
      </c>
      <c r="G56" s="119">
        <f t="shared" si="2"/>
        <v>0</v>
      </c>
      <c r="H56" s="133">
        <f t="shared" si="3"/>
        <v>0</v>
      </c>
      <c r="I56" s="119">
        <f>IF('SMMA 2021 AF2022'!F60="Não",0,'Resíduos sólidos - IDR e IRV'!B53)</f>
        <v>0</v>
      </c>
      <c r="J56" s="119">
        <f t="shared" si="4"/>
        <v>0</v>
      </c>
      <c r="K56" s="142">
        <f t="shared" si="5"/>
        <v>0</v>
      </c>
      <c r="L56" s="119">
        <f>IF('SMMA 2021 AF2022'!F60="Não",0,'Resíduos sólidos - IDR e IRV'!C53)</f>
        <v>0</v>
      </c>
      <c r="M56" s="119">
        <f t="shared" si="6"/>
        <v>0</v>
      </c>
      <c r="N56" s="136">
        <f t="shared" si="7"/>
        <v>0</v>
      </c>
      <c r="O56" s="119">
        <f>IF('SMMA 2021 AF2022'!F60="Não",0,UCs_IAP!B53)</f>
        <v>2.2477533807887862</v>
      </c>
      <c r="P56" s="119">
        <f t="shared" si="8"/>
        <v>2.3039472153085057</v>
      </c>
      <c r="Q56" s="138">
        <f t="shared" si="9"/>
        <v>5.0908952238711974E-3</v>
      </c>
      <c r="R56" s="119">
        <f>IF('SMMA 2021 AF2022'!F60="Não",0,UC_IAPM!B53)</f>
        <v>2.1159172642879449</v>
      </c>
      <c r="S56" s="119">
        <f t="shared" si="10"/>
        <v>2.1688151958951436</v>
      </c>
      <c r="T56" s="140">
        <f t="shared" si="11"/>
        <v>2.6941357996391638E-2</v>
      </c>
    </row>
    <row r="57" spans="1:20" x14ac:dyDescent="0.2">
      <c r="A57" t="s">
        <v>132</v>
      </c>
      <c r="B57" s="126">
        <v>1</v>
      </c>
      <c r="C57" s="119">
        <v>0</v>
      </c>
      <c r="D57" s="119">
        <f t="shared" si="0"/>
        <v>0</v>
      </c>
      <c r="E57" s="145">
        <f t="shared" si="1"/>
        <v>0</v>
      </c>
      <c r="F57" s="119">
        <f>IF('SMMA 2021 AF2022'!F61="Não",0,'Esgoto - ITE'!B54)</f>
        <v>39.670807902054968</v>
      </c>
      <c r="G57" s="119">
        <f t="shared" si="2"/>
        <v>40.067515981075516</v>
      </c>
      <c r="H57" s="133">
        <f t="shared" si="3"/>
        <v>8.2352691110528231E-3</v>
      </c>
      <c r="I57" s="119">
        <f>IF('SMMA 2021 AF2022'!F61="Não",0,'Resíduos sólidos - IDR e IRV'!B54)</f>
        <v>8</v>
      </c>
      <c r="J57" s="119">
        <f t="shared" si="4"/>
        <v>8.08</v>
      </c>
      <c r="K57" s="142">
        <f t="shared" si="5"/>
        <v>7.3270476695182314E-3</v>
      </c>
      <c r="L57" s="119">
        <f>IF('SMMA 2021 AF2022'!F61="Não",0,'Resíduos sólidos - IDR e IRV'!C54)</f>
        <v>0</v>
      </c>
      <c r="M57" s="119">
        <f t="shared" si="6"/>
        <v>0</v>
      </c>
      <c r="N57" s="136">
        <f t="shared" si="7"/>
        <v>0</v>
      </c>
      <c r="O57" s="119">
        <f>IF('SMMA 2021 AF2022'!F61="Não",0,UCs_IAP!B54)</f>
        <v>35.600739450017144</v>
      </c>
      <c r="P57" s="119">
        <f t="shared" si="8"/>
        <v>35.956746844517319</v>
      </c>
      <c r="Q57" s="138">
        <f t="shared" si="9"/>
        <v>7.9451486371048541E-2</v>
      </c>
      <c r="R57" s="119">
        <f>IF('SMMA 2021 AF2022'!F61="Não",0,UC_IAPM!B54)</f>
        <v>8.8038016479226268E-4</v>
      </c>
      <c r="S57" s="119">
        <f t="shared" si="10"/>
        <v>8.8918396644018535E-4</v>
      </c>
      <c r="T57" s="140">
        <f t="shared" si="11"/>
        <v>1.1045580835959211E-5</v>
      </c>
    </row>
    <row r="58" spans="1:20" x14ac:dyDescent="0.2">
      <c r="A58" t="s">
        <v>53</v>
      </c>
      <c r="B58" s="126">
        <v>4</v>
      </c>
      <c r="C58" s="119">
        <v>0</v>
      </c>
      <c r="D58" s="119">
        <f t="shared" si="0"/>
        <v>0</v>
      </c>
      <c r="E58" s="145">
        <f t="shared" si="1"/>
        <v>0</v>
      </c>
      <c r="F58" s="119">
        <f>IF('SMMA 2021 AF2022'!F62="Não",0,'Esgoto - ITE'!B55)</f>
        <v>12.752219531880549</v>
      </c>
      <c r="G58" s="119">
        <f t="shared" si="2"/>
        <v>13.262308313155771</v>
      </c>
      <c r="H58" s="133">
        <f t="shared" si="3"/>
        <v>2.7258659619472389E-3</v>
      </c>
      <c r="I58" s="119">
        <f>IF('SMMA 2021 AF2022'!F62="Não",0,'Resíduos sólidos - IDR e IRV'!B55)</f>
        <v>18</v>
      </c>
      <c r="J58" s="119">
        <f t="shared" si="4"/>
        <v>18.72</v>
      </c>
      <c r="K58" s="142">
        <f t="shared" si="5"/>
        <v>1.6975536184824416E-2</v>
      </c>
      <c r="L58" s="119">
        <f>IF('SMMA 2021 AF2022'!F62="Não",0,'Resíduos sólidos - IDR e IRV'!C55)</f>
        <v>0</v>
      </c>
      <c r="M58" s="119">
        <f t="shared" si="6"/>
        <v>0</v>
      </c>
      <c r="N58" s="136">
        <f t="shared" si="7"/>
        <v>0</v>
      </c>
      <c r="O58" s="119">
        <f>IF('SMMA 2021 AF2022'!F62="Não",0,UCs_IAP!B55)</f>
        <v>0.7559335100346235</v>
      </c>
      <c r="P58" s="119">
        <f t="shared" si="8"/>
        <v>0.78617085043600843</v>
      </c>
      <c r="Q58" s="138">
        <f t="shared" si="9"/>
        <v>1.7371550012249349E-3</v>
      </c>
      <c r="R58" s="119">
        <f>IF('SMMA 2021 AF2022'!F62="Não",0,UC_IAPM!B55)</f>
        <v>0.7559335100346235</v>
      </c>
      <c r="S58" s="119">
        <f t="shared" si="10"/>
        <v>0.78617085043600843</v>
      </c>
      <c r="T58" s="140">
        <f t="shared" si="11"/>
        <v>9.7659359672561934E-3</v>
      </c>
    </row>
    <row r="59" spans="1:20" x14ac:dyDescent="0.2">
      <c r="A59" t="s">
        <v>54</v>
      </c>
      <c r="B59" s="126">
        <v>3.5</v>
      </c>
      <c r="C59" s="119">
        <v>0</v>
      </c>
      <c r="D59" s="119">
        <f t="shared" si="0"/>
        <v>0</v>
      </c>
      <c r="E59" s="145">
        <f t="shared" si="1"/>
        <v>0</v>
      </c>
      <c r="F59" s="119">
        <f>IF('SMMA 2021 AF2022'!F63="Não",0,'Esgoto - ITE'!B56)</f>
        <v>130.63472764375047</v>
      </c>
      <c r="G59" s="119">
        <f t="shared" si="2"/>
        <v>135.20694311128173</v>
      </c>
      <c r="H59" s="133">
        <f t="shared" si="3"/>
        <v>2.7789732778296539E-2</v>
      </c>
      <c r="I59" s="119">
        <f>IF('SMMA 2021 AF2022'!F63="Não",0,'Resíduos sólidos - IDR e IRV'!B56)</f>
        <v>17</v>
      </c>
      <c r="J59" s="119">
        <f t="shared" si="4"/>
        <v>17.594999999999999</v>
      </c>
      <c r="K59" s="142">
        <f t="shared" si="5"/>
        <v>1.5955371750640258E-2</v>
      </c>
      <c r="L59" s="119">
        <f>IF('SMMA 2021 AF2022'!F63="Não",0,'Resíduos sólidos - IDR e IRV'!C56)</f>
        <v>0</v>
      </c>
      <c r="M59" s="119">
        <f t="shared" si="6"/>
        <v>0</v>
      </c>
      <c r="N59" s="136">
        <f t="shared" si="7"/>
        <v>0</v>
      </c>
      <c r="O59" s="119">
        <f>IF('SMMA 2021 AF2022'!F63="Não",0,UCs_IAP!B56)</f>
        <v>12.763600617161014</v>
      </c>
      <c r="P59" s="119">
        <f t="shared" si="8"/>
        <v>13.21032663876165</v>
      </c>
      <c r="Q59" s="138">
        <f t="shared" si="9"/>
        <v>2.9190073602465248E-2</v>
      </c>
      <c r="R59" s="119">
        <f>IF('SMMA 2021 AF2022'!F63="Não",0,UC_IAPM!B56)</f>
        <v>9.4121742858399929E-2</v>
      </c>
      <c r="S59" s="119">
        <f t="shared" si="10"/>
        <v>9.7416003858443928E-2</v>
      </c>
      <c r="T59" s="140">
        <f t="shared" si="11"/>
        <v>1.2101166754528289E-3</v>
      </c>
    </row>
    <row r="60" spans="1:20" x14ac:dyDescent="0.2">
      <c r="A60" t="s">
        <v>55</v>
      </c>
      <c r="B60" s="126">
        <v>4.5</v>
      </c>
      <c r="C60" s="119">
        <v>0</v>
      </c>
      <c r="D60" s="119">
        <f t="shared" si="0"/>
        <v>0</v>
      </c>
      <c r="E60" s="145">
        <f t="shared" si="1"/>
        <v>0</v>
      </c>
      <c r="F60" s="119">
        <f>IF('SMMA 2021 AF2022'!F64="Não",0,'Esgoto - ITE'!B57)</f>
        <v>0</v>
      </c>
      <c r="G60" s="119">
        <f t="shared" si="2"/>
        <v>0</v>
      </c>
      <c r="H60" s="133">
        <f t="shared" si="3"/>
        <v>0</v>
      </c>
      <c r="I60" s="119">
        <f>IF('SMMA 2021 AF2022'!F64="Não",0,'Resíduos sólidos - IDR e IRV'!B57)</f>
        <v>13</v>
      </c>
      <c r="J60" s="119">
        <f t="shared" si="4"/>
        <v>13.585000000000001</v>
      </c>
      <c r="K60" s="142">
        <f t="shared" si="5"/>
        <v>1.2319052300792721E-2</v>
      </c>
      <c r="L60" s="119">
        <f>IF('SMMA 2021 AF2022'!F64="Não",0,'Resíduos sólidos - IDR e IRV'!C57)</f>
        <v>0</v>
      </c>
      <c r="M60" s="119">
        <f t="shared" si="6"/>
        <v>0</v>
      </c>
      <c r="N60" s="136">
        <f t="shared" si="7"/>
        <v>0</v>
      </c>
      <c r="O60" s="119">
        <f>IF('SMMA 2021 AF2022'!F64="Não",0,UCs_IAP!B57)</f>
        <v>0.12759303278725892</v>
      </c>
      <c r="P60" s="119">
        <f t="shared" si="8"/>
        <v>0.13333471926268556</v>
      </c>
      <c r="Q60" s="138">
        <f t="shared" si="9"/>
        <v>2.9462180424985141E-4</v>
      </c>
      <c r="R60" s="119">
        <f>IF('SMMA 2021 AF2022'!F64="Não",0,UC_IAPM!B57)</f>
        <v>0</v>
      </c>
      <c r="S60" s="119">
        <f t="shared" si="10"/>
        <v>0</v>
      </c>
      <c r="T60" s="140">
        <f t="shared" si="11"/>
        <v>0</v>
      </c>
    </row>
    <row r="61" spans="1:20" x14ac:dyDescent="0.2">
      <c r="A61" t="s">
        <v>56</v>
      </c>
      <c r="B61" s="126">
        <v>2</v>
      </c>
      <c r="C61" s="119">
        <f>IF('SMMA 2021 AF2022'!F65="Não",0,'Mananciais - IMA'!B8)</f>
        <v>9.450373936738006E-2</v>
      </c>
      <c r="D61" s="119">
        <f t="shared" si="0"/>
        <v>9.6393814154727656E-2</v>
      </c>
      <c r="E61" s="145">
        <f t="shared" si="1"/>
        <v>9.6781753830426379E-2</v>
      </c>
      <c r="F61" s="119">
        <f>IF('SMMA 2021 AF2022'!F65="Não",0,'Esgoto - ITE'!B58)</f>
        <v>83.004799385678638</v>
      </c>
      <c r="G61" s="119">
        <f t="shared" si="2"/>
        <v>84.664895373392213</v>
      </c>
      <c r="H61" s="133">
        <f t="shared" si="3"/>
        <v>1.7401582818069677E-2</v>
      </c>
      <c r="I61" s="119">
        <f>IF('SMMA 2021 AF2022'!F65="Não",0,'Resíduos sólidos - IDR e IRV'!B58)</f>
        <v>19</v>
      </c>
      <c r="J61" s="119">
        <f t="shared" si="4"/>
        <v>19.38</v>
      </c>
      <c r="K61" s="142">
        <f t="shared" si="5"/>
        <v>1.7574032652879122E-2</v>
      </c>
      <c r="L61" s="119">
        <f>IF('SMMA 2021 AF2022'!F65="Não",0,'Resíduos sólidos - IDR e IRV'!C58)</f>
        <v>0</v>
      </c>
      <c r="M61" s="119">
        <f t="shared" si="6"/>
        <v>0</v>
      </c>
      <c r="N61" s="136">
        <f t="shared" si="7"/>
        <v>0</v>
      </c>
      <c r="O61" s="119">
        <f>IF('SMMA 2021 AF2022'!F65="Não",0,UCs_IAP!B58)</f>
        <v>0.41362401940510946</v>
      </c>
      <c r="P61" s="119">
        <f t="shared" si="8"/>
        <v>0.42189649979321164</v>
      </c>
      <c r="Q61" s="138">
        <f t="shared" si="9"/>
        <v>9.3223961968140641E-4</v>
      </c>
      <c r="R61" s="119">
        <f>IF('SMMA 2021 AF2022'!F65="Não",0,UC_IAPM!B58)</f>
        <v>2.5359863179947942E-3</v>
      </c>
      <c r="S61" s="119">
        <f t="shared" si="10"/>
        <v>2.5867060443546899E-3</v>
      </c>
      <c r="T61" s="140">
        <f t="shared" si="11"/>
        <v>3.2132462786266418E-5</v>
      </c>
    </row>
    <row r="62" spans="1:20" x14ac:dyDescent="0.2">
      <c r="A62" t="s">
        <v>57</v>
      </c>
      <c r="B62" s="126">
        <v>1.5</v>
      </c>
      <c r="C62" s="119">
        <v>0</v>
      </c>
      <c r="D62" s="119">
        <f t="shared" si="0"/>
        <v>0</v>
      </c>
      <c r="E62" s="145">
        <f t="shared" si="1"/>
        <v>0</v>
      </c>
      <c r="F62" s="119">
        <f>IF('SMMA 2021 AF2022'!F66="Não",0,'Esgoto - ITE'!B59)</f>
        <v>0</v>
      </c>
      <c r="G62" s="119">
        <f t="shared" si="2"/>
        <v>0</v>
      </c>
      <c r="H62" s="133">
        <f t="shared" si="3"/>
        <v>0</v>
      </c>
      <c r="I62" s="119">
        <f>IF('SMMA 2021 AF2022'!F66="Não",0,'Resíduos sólidos - IDR e IRV'!B59)</f>
        <v>4</v>
      </c>
      <c r="J62" s="119">
        <f t="shared" si="4"/>
        <v>4.0599999999999996</v>
      </c>
      <c r="K62" s="142">
        <f t="shared" si="5"/>
        <v>3.6816600913668336E-3</v>
      </c>
      <c r="L62" s="119">
        <f>IF('SMMA 2021 AF2022'!F66="Não",0,'Resíduos sólidos - IDR e IRV'!C59)</f>
        <v>0</v>
      </c>
      <c r="M62" s="119">
        <f t="shared" si="6"/>
        <v>0</v>
      </c>
      <c r="N62" s="136">
        <f t="shared" si="7"/>
        <v>0</v>
      </c>
      <c r="O62" s="119">
        <f>IF('SMMA 2021 AF2022'!F66="Não",0,UCs_IAP!B59)</f>
        <v>0.22001060207230583</v>
      </c>
      <c r="P62" s="119">
        <f t="shared" si="8"/>
        <v>0.2233107611033904</v>
      </c>
      <c r="Q62" s="138">
        <f t="shared" si="9"/>
        <v>4.9343651607402996E-4</v>
      </c>
      <c r="R62" s="119">
        <f>IF('SMMA 2021 AF2022'!F66="Não",0,UC_IAPM!B59)</f>
        <v>0.22001060207230583</v>
      </c>
      <c r="S62" s="119">
        <f t="shared" si="10"/>
        <v>0.2233107611033904</v>
      </c>
      <c r="T62" s="140">
        <f t="shared" si="11"/>
        <v>2.7740008326758337E-3</v>
      </c>
    </row>
    <row r="63" spans="1:20" x14ac:dyDescent="0.2">
      <c r="A63" t="s">
        <v>58</v>
      </c>
      <c r="B63" s="126">
        <v>2.5</v>
      </c>
      <c r="C63" s="119">
        <v>0</v>
      </c>
      <c r="D63" s="119">
        <f t="shared" si="0"/>
        <v>0</v>
      </c>
      <c r="E63" s="145">
        <f t="shared" si="1"/>
        <v>0</v>
      </c>
      <c r="F63" s="119">
        <f>IF('SMMA 2021 AF2022'!F67="Não",0,'Esgoto - ITE'!B60)</f>
        <v>200</v>
      </c>
      <c r="G63" s="119">
        <f t="shared" si="2"/>
        <v>205</v>
      </c>
      <c r="H63" s="133">
        <f t="shared" si="3"/>
        <v>4.2134635163387842E-2</v>
      </c>
      <c r="I63" s="119">
        <f>IF('SMMA 2021 AF2022'!F67="Não",0,'Resíduos sólidos - IDR e IRV'!B60)</f>
        <v>13</v>
      </c>
      <c r="J63" s="119">
        <f t="shared" si="4"/>
        <v>13.324999999999999</v>
      </c>
      <c r="K63" s="142">
        <f t="shared" si="5"/>
        <v>1.208328096489238E-2</v>
      </c>
      <c r="L63" s="119">
        <f>IF('SMMA 2021 AF2022'!F67="Não",0,'Resíduos sólidos - IDR e IRV'!C60)</f>
        <v>0</v>
      </c>
      <c r="M63" s="119">
        <f t="shared" si="6"/>
        <v>0</v>
      </c>
      <c r="N63" s="136">
        <f t="shared" si="7"/>
        <v>0</v>
      </c>
      <c r="O63" s="119">
        <f>IF('SMMA 2021 AF2022'!F67="Não",0,UCs_IAP!B60)</f>
        <v>0.15167376986166936</v>
      </c>
      <c r="P63" s="119">
        <f t="shared" si="8"/>
        <v>0.15546561410821108</v>
      </c>
      <c r="Q63" s="138">
        <f t="shared" si="9"/>
        <v>3.4352312721440349E-4</v>
      </c>
      <c r="R63" s="119">
        <f>IF('SMMA 2021 AF2022'!F67="Não",0,UC_IAPM!B60)</f>
        <v>0</v>
      </c>
      <c r="S63" s="119">
        <f t="shared" si="10"/>
        <v>0</v>
      </c>
      <c r="T63" s="140">
        <f t="shared" si="11"/>
        <v>0</v>
      </c>
    </row>
    <row r="64" spans="1:20" x14ac:dyDescent="0.2">
      <c r="A64" t="s">
        <v>59</v>
      </c>
      <c r="B64" s="126">
        <v>0.5</v>
      </c>
      <c r="C64" s="119">
        <v>0</v>
      </c>
      <c r="D64" s="119">
        <f t="shared" si="0"/>
        <v>0</v>
      </c>
      <c r="E64" s="145">
        <f t="shared" si="1"/>
        <v>0</v>
      </c>
      <c r="F64" s="119">
        <f>IF('SMMA 2021 AF2022'!F68="Não",0,'Esgoto - ITE'!B61)</f>
        <v>0</v>
      </c>
      <c r="G64" s="119">
        <f t="shared" si="2"/>
        <v>0</v>
      </c>
      <c r="H64" s="133">
        <f t="shared" si="3"/>
        <v>0</v>
      </c>
      <c r="I64" s="119">
        <f>IF('SMMA 2021 AF2022'!F68="Não",0,'Resíduos sólidos - IDR e IRV'!B61)</f>
        <v>13</v>
      </c>
      <c r="J64" s="119">
        <f t="shared" si="4"/>
        <v>13.065</v>
      </c>
      <c r="K64" s="142">
        <f t="shared" si="5"/>
        <v>1.1847509628992042E-2</v>
      </c>
      <c r="L64" s="119">
        <f>IF('SMMA 2021 AF2022'!F68="Não",0,'Resíduos sólidos - IDR e IRV'!C61)</f>
        <v>0</v>
      </c>
      <c r="M64" s="119">
        <f t="shared" si="6"/>
        <v>0</v>
      </c>
      <c r="N64" s="136">
        <f t="shared" si="7"/>
        <v>0</v>
      </c>
      <c r="O64" s="119">
        <f>IF('SMMA 2021 AF2022'!F68="Não",0,UCs_IAP!B61)</f>
        <v>0.6256819303201766</v>
      </c>
      <c r="P64" s="119">
        <f t="shared" si="8"/>
        <v>0.62881033997177749</v>
      </c>
      <c r="Q64" s="138">
        <f t="shared" si="9"/>
        <v>1.3894448341580145E-3</v>
      </c>
      <c r="R64" s="119">
        <f>IF('SMMA 2021 AF2022'!F68="Não",0,UC_IAPM!B61)</f>
        <v>0.49604047707369492</v>
      </c>
      <c r="S64" s="119">
        <f t="shared" si="10"/>
        <v>0.49852067945906342</v>
      </c>
      <c r="T64" s="140">
        <f t="shared" si="11"/>
        <v>6.1927010283454207E-3</v>
      </c>
    </row>
    <row r="65" spans="1:20" x14ac:dyDescent="0.2">
      <c r="A65" t="s">
        <v>60</v>
      </c>
      <c r="B65" s="126">
        <v>1</v>
      </c>
      <c r="C65" s="119">
        <v>0</v>
      </c>
      <c r="D65" s="119">
        <f t="shared" si="0"/>
        <v>0</v>
      </c>
      <c r="E65" s="145">
        <f t="shared" si="1"/>
        <v>0</v>
      </c>
      <c r="F65" s="119">
        <f>IF('SMMA 2021 AF2022'!F69="Não",0,'Esgoto - ITE'!B62)</f>
        <v>49.526681260057124</v>
      </c>
      <c r="G65" s="119">
        <f t="shared" si="2"/>
        <v>50.021948072657693</v>
      </c>
      <c r="H65" s="133">
        <f t="shared" si="3"/>
        <v>1.0281251376601772E-2</v>
      </c>
      <c r="I65" s="119">
        <f>IF('SMMA 2021 AF2022'!F69="Não",0,'Resíduos sólidos - IDR e IRV'!B62)</f>
        <v>17</v>
      </c>
      <c r="J65" s="119">
        <f t="shared" si="4"/>
        <v>17.170000000000002</v>
      </c>
      <c r="K65" s="142">
        <f t="shared" si="5"/>
        <v>1.5569976297726244E-2</v>
      </c>
      <c r="L65" s="119">
        <f>IF('SMMA 2021 AF2022'!F69="Não",0,'Resíduos sólidos - IDR e IRV'!C62)</f>
        <v>0</v>
      </c>
      <c r="M65" s="119">
        <f t="shared" si="6"/>
        <v>0</v>
      </c>
      <c r="N65" s="136">
        <f t="shared" si="7"/>
        <v>0</v>
      </c>
      <c r="O65" s="119">
        <f>IF('SMMA 2021 AF2022'!F69="Não",0,UCs_IAP!B62)</f>
        <v>0.97758406830494471</v>
      </c>
      <c r="P65" s="119">
        <f t="shared" si="8"/>
        <v>0.98735990898799419</v>
      </c>
      <c r="Q65" s="138">
        <f t="shared" si="9"/>
        <v>2.1817105060003769E-3</v>
      </c>
      <c r="R65" s="119">
        <f>IF('SMMA 2021 AF2022'!F69="Não",0,UC_IAPM!B62)</f>
        <v>0.71685810489013568</v>
      </c>
      <c r="S65" s="119">
        <f t="shared" si="10"/>
        <v>0.72402668593903707</v>
      </c>
      <c r="T65" s="140">
        <f t="shared" si="11"/>
        <v>8.9939715388123315E-3</v>
      </c>
    </row>
    <row r="66" spans="1:20" x14ac:dyDescent="0.2">
      <c r="A66" t="s">
        <v>61</v>
      </c>
      <c r="B66" s="126">
        <v>2.5</v>
      </c>
      <c r="C66" s="119">
        <v>0</v>
      </c>
      <c r="D66" s="119">
        <f t="shared" si="0"/>
        <v>0</v>
      </c>
      <c r="E66" s="145">
        <f t="shared" si="1"/>
        <v>0</v>
      </c>
      <c r="F66" s="119">
        <f>IF('SMMA 2021 AF2022'!F70="Não",0,'Esgoto - ITE'!B63)</f>
        <v>400</v>
      </c>
      <c r="G66" s="119">
        <f t="shared" si="2"/>
        <v>410</v>
      </c>
      <c r="H66" s="133">
        <f t="shared" si="3"/>
        <v>8.4269270326775683E-2</v>
      </c>
      <c r="I66" s="119">
        <f>IF('SMMA 2021 AF2022'!F70="Não",0,'Resíduos sólidos - IDR e IRV'!B63)</f>
        <v>14</v>
      </c>
      <c r="J66" s="119">
        <f t="shared" si="4"/>
        <v>14.35</v>
      </c>
      <c r="K66" s="142">
        <f t="shared" si="5"/>
        <v>1.3012764116037948E-2</v>
      </c>
      <c r="L66" s="119">
        <f>IF('SMMA 2021 AF2022'!F70="Não",0,'Resíduos sólidos - IDR e IRV'!C63)</f>
        <v>0</v>
      </c>
      <c r="M66" s="119">
        <f t="shared" si="6"/>
        <v>0</v>
      </c>
      <c r="N66" s="136">
        <f t="shared" si="7"/>
        <v>0</v>
      </c>
      <c r="O66" s="119">
        <f>IF('SMMA 2021 AF2022'!F70="Não",0,UCs_IAP!B63)</f>
        <v>8.7195823138954509</v>
      </c>
      <c r="P66" s="119">
        <f t="shared" si="8"/>
        <v>8.9375718717428363</v>
      </c>
      <c r="Q66" s="138">
        <f t="shared" si="9"/>
        <v>1.9748821349958114E-2</v>
      </c>
      <c r="R66" s="119">
        <f>IF('SMMA 2021 AF2022'!F70="Não",0,UC_IAPM!B63)</f>
        <v>0.46777793558996866</v>
      </c>
      <c r="S66" s="119">
        <f t="shared" si="10"/>
        <v>0.47947238397971786</v>
      </c>
      <c r="T66" s="140">
        <f t="shared" si="11"/>
        <v>5.9560801540997077E-3</v>
      </c>
    </row>
    <row r="67" spans="1:20" x14ac:dyDescent="0.2">
      <c r="A67" t="s">
        <v>62</v>
      </c>
      <c r="B67" s="126">
        <v>2.5</v>
      </c>
      <c r="C67" s="119">
        <v>0</v>
      </c>
      <c r="D67" s="119">
        <f t="shared" si="0"/>
        <v>0</v>
      </c>
      <c r="E67" s="145">
        <f t="shared" si="1"/>
        <v>0</v>
      </c>
      <c r="F67" s="119">
        <f>IF('SMMA 2021 AF2022'!F71="Não",0,'Esgoto - ITE'!B64)</f>
        <v>49.830011305872823</v>
      </c>
      <c r="G67" s="119">
        <f t="shared" si="2"/>
        <v>51.07576158851964</v>
      </c>
      <c r="H67" s="133">
        <f t="shared" si="3"/>
        <v>1.0497846732802213E-2</v>
      </c>
      <c r="I67" s="119">
        <f>IF('SMMA 2021 AF2022'!F71="Não",0,'Resíduos sólidos - IDR e IRV'!B64)</f>
        <v>18</v>
      </c>
      <c r="J67" s="119">
        <f t="shared" si="4"/>
        <v>18.45</v>
      </c>
      <c r="K67" s="142">
        <f t="shared" si="5"/>
        <v>1.673069672062022E-2</v>
      </c>
      <c r="L67" s="119">
        <f>IF('SMMA 2021 AF2022'!F71="Não",0,'Resíduos sólidos - IDR e IRV'!C64)</f>
        <v>0</v>
      </c>
      <c r="M67" s="119">
        <f t="shared" si="6"/>
        <v>0</v>
      </c>
      <c r="N67" s="136">
        <f t="shared" si="7"/>
        <v>0</v>
      </c>
      <c r="O67" s="119">
        <f>IF('SMMA 2021 AF2022'!F71="Não",0,UCs_IAP!B64)</f>
        <v>6.2468799722300865</v>
      </c>
      <c r="P67" s="119">
        <f t="shared" si="8"/>
        <v>6.4030519715358389</v>
      </c>
      <c r="Q67" s="138">
        <f t="shared" si="9"/>
        <v>1.4148443368623781E-2</v>
      </c>
      <c r="R67" s="119">
        <f>IF('SMMA 2021 AF2022'!F71="Não",0,UC_IAPM!B64)</f>
        <v>0.20080495203605939</v>
      </c>
      <c r="S67" s="119">
        <f t="shared" si="10"/>
        <v>0.20582507583696086</v>
      </c>
      <c r="T67" s="140">
        <f t="shared" si="11"/>
        <v>2.556790944315256E-3</v>
      </c>
    </row>
    <row r="68" spans="1:20" x14ac:dyDescent="0.2">
      <c r="A68" t="s">
        <v>63</v>
      </c>
      <c r="B68" s="126">
        <v>1.5</v>
      </c>
      <c r="C68" s="119">
        <f>IF('SMMA 2021 AF2022'!F72="Não",0,'Mananciais - IMA'!B9)</f>
        <v>4.9183373715269735E-2</v>
      </c>
      <c r="D68" s="119">
        <f t="shared" si="0"/>
        <v>4.992112432099878E-2</v>
      </c>
      <c r="E68" s="145">
        <f t="shared" si="1"/>
        <v>5.0122033320704071E-2</v>
      </c>
      <c r="F68" s="119">
        <f>IF('SMMA 2021 AF2022'!F72="Não",0,'Esgoto - ITE'!B65)</f>
        <v>0</v>
      </c>
      <c r="G68" s="119">
        <f t="shared" si="2"/>
        <v>0</v>
      </c>
      <c r="H68" s="133">
        <f t="shared" si="3"/>
        <v>0</v>
      </c>
      <c r="I68" s="119">
        <f>IF('SMMA 2021 AF2022'!F72="Não",0,'Resíduos sólidos - IDR e IRV'!B65)</f>
        <v>11</v>
      </c>
      <c r="J68" s="119">
        <f t="shared" si="4"/>
        <v>11.164999999999999</v>
      </c>
      <c r="K68" s="142">
        <f t="shared" si="5"/>
        <v>1.0124565251258794E-2</v>
      </c>
      <c r="L68" s="119">
        <f>IF('SMMA 2021 AF2022'!F72="Não",0,'Resíduos sólidos - IDR e IRV'!C65)</f>
        <v>0</v>
      </c>
      <c r="M68" s="119">
        <f t="shared" si="6"/>
        <v>0</v>
      </c>
      <c r="N68" s="136">
        <f t="shared" si="7"/>
        <v>0</v>
      </c>
      <c r="O68" s="119">
        <f>IF('SMMA 2021 AF2022'!F72="Não",0,UCs_IAP!B65)</f>
        <v>3.7183009902017594</v>
      </c>
      <c r="P68" s="119">
        <f t="shared" si="8"/>
        <v>3.7740755050547858</v>
      </c>
      <c r="Q68" s="138">
        <f t="shared" si="9"/>
        <v>8.3393503269301016E-3</v>
      </c>
      <c r="R68" s="119">
        <f>IF('SMMA 2021 AF2022'!F72="Não",0,UC_IAPM!B65)</f>
        <v>0.30916582953642135</v>
      </c>
      <c r="S68" s="119">
        <f t="shared" si="10"/>
        <v>0.31380331697946767</v>
      </c>
      <c r="T68" s="140">
        <f t="shared" si="11"/>
        <v>3.8981133658599391E-3</v>
      </c>
    </row>
    <row r="69" spans="1:20" x14ac:dyDescent="0.2">
      <c r="A69" t="s">
        <v>64</v>
      </c>
      <c r="B69" s="126">
        <v>4</v>
      </c>
      <c r="C69" s="119">
        <f>IF('SMMA 2021 AF2022'!F73="Não",0,'Mananciais - IMA'!B10)</f>
        <v>0.34037523980878892</v>
      </c>
      <c r="D69" s="119">
        <f t="shared" si="0"/>
        <v>0.35399024940114049</v>
      </c>
      <c r="E69" s="145">
        <f t="shared" si="1"/>
        <v>0.35541489333454429</v>
      </c>
      <c r="F69" s="119">
        <f>IF('SMMA 2021 AF2022'!F73="Não",0,'Esgoto - ITE'!B66)</f>
        <v>0</v>
      </c>
      <c r="G69" s="119">
        <f t="shared" si="2"/>
        <v>0</v>
      </c>
      <c r="H69" s="133">
        <f t="shared" si="3"/>
        <v>0</v>
      </c>
      <c r="I69" s="119">
        <f>IF('SMMA 2021 AF2022'!F73="Não",0,'Resíduos sólidos - IDR e IRV'!B66)</f>
        <v>14</v>
      </c>
      <c r="J69" s="119">
        <f t="shared" si="4"/>
        <v>14.56</v>
      </c>
      <c r="K69" s="142">
        <f t="shared" si="5"/>
        <v>1.3203194810418992E-2</v>
      </c>
      <c r="L69" s="119">
        <f>IF('SMMA 2021 AF2022'!F73="Não",0,'Resíduos sólidos - IDR e IRV'!C66)</f>
        <v>0</v>
      </c>
      <c r="M69" s="119">
        <f t="shared" si="6"/>
        <v>0</v>
      </c>
      <c r="N69" s="136">
        <f t="shared" si="7"/>
        <v>0</v>
      </c>
      <c r="O69" s="119">
        <f>IF('SMMA 2021 AF2022'!F73="Não",0,UCs_IAP!B66)</f>
        <v>5.5689439197693256</v>
      </c>
      <c r="P69" s="119">
        <f t="shared" si="8"/>
        <v>5.7917016765600984</v>
      </c>
      <c r="Q69" s="138">
        <f t="shared" si="9"/>
        <v>1.2797578958135325E-2</v>
      </c>
      <c r="R69" s="119">
        <f>IF('SMMA 2021 AF2022'!F73="Não",0,UC_IAPM!B66)</f>
        <v>1.2436513325393408</v>
      </c>
      <c r="S69" s="119">
        <f t="shared" si="10"/>
        <v>1.2933973858409145</v>
      </c>
      <c r="T69" s="140">
        <f t="shared" si="11"/>
        <v>1.6066782485427526E-2</v>
      </c>
    </row>
    <row r="70" spans="1:20" x14ac:dyDescent="0.2">
      <c r="A70" t="s">
        <v>65</v>
      </c>
      <c r="B70" s="126">
        <v>2.5</v>
      </c>
      <c r="C70" s="119">
        <v>0</v>
      </c>
      <c r="D70" s="119">
        <f t="shared" ref="D70:D96" si="12">C70+(C70*B70%)</f>
        <v>0</v>
      </c>
      <c r="E70" s="145">
        <f t="shared" ref="E70:E96" si="13">D70/$D$97</f>
        <v>0</v>
      </c>
      <c r="F70" s="119">
        <f>IF('SMMA 2021 AF2022'!F74="Não",0,'Esgoto - ITE'!B67)</f>
        <v>147.94428595401914</v>
      </c>
      <c r="G70" s="119">
        <f t="shared" ref="G70:G96" si="14">F70+(F70*B70%)</f>
        <v>151.64289310286961</v>
      </c>
      <c r="H70" s="133">
        <f t="shared" ref="H70:H96" si="15">G70/$G$97</f>
        <v>3.1167892565902602E-2</v>
      </c>
      <c r="I70" s="119">
        <f>IF('SMMA 2021 AF2022'!F74="Não",0,'Resíduos sólidos - IDR e IRV'!B67)</f>
        <v>27</v>
      </c>
      <c r="J70" s="119">
        <f t="shared" ref="J70:J96" si="16">I70+(I70*B70%)</f>
        <v>27.675000000000001</v>
      </c>
      <c r="K70" s="142">
        <f t="shared" ref="K70:K96" si="17">J70/$J$97</f>
        <v>2.5096045080930329E-2</v>
      </c>
      <c r="L70" s="119">
        <f>IF('SMMA 2021 AF2022'!F74="Não",0,'Resíduos sólidos - IDR e IRV'!C67)</f>
        <v>0</v>
      </c>
      <c r="M70" s="119">
        <f t="shared" ref="M70:M96" si="18">L70+(L70*B70%)</f>
        <v>0</v>
      </c>
      <c r="N70" s="136">
        <f t="shared" ref="N70:N96" si="19">M70/$M$97</f>
        <v>0</v>
      </c>
      <c r="O70" s="119">
        <f>IF('SMMA 2021 AF2022'!F74="Não",0,UCs_IAP!B67)</f>
        <v>0.24085537125987672</v>
      </c>
      <c r="P70" s="119">
        <f t="shared" ref="P70:P96" si="20">O70+(O70*B70%)</f>
        <v>0.24687675554137364</v>
      </c>
      <c r="Q70" s="138">
        <f t="shared" ref="Q70:Q96" si="21">P70/$P$97</f>
        <v>5.4550889331121395E-4</v>
      </c>
      <c r="R70" s="119">
        <f>IF('SMMA 2021 AF2022'!F74="Não",0,UC_IAPM!B67)</f>
        <v>0</v>
      </c>
      <c r="S70" s="119">
        <f t="shared" ref="S70:S96" si="22">R70+(R70*B70%)</f>
        <v>0</v>
      </c>
      <c r="T70" s="140">
        <f t="shared" ref="T70:T96" si="23">S70/$S$97</f>
        <v>0</v>
      </c>
    </row>
    <row r="71" spans="1:20" x14ac:dyDescent="0.2">
      <c r="A71" t="s">
        <v>66</v>
      </c>
      <c r="B71" s="126">
        <v>3</v>
      </c>
      <c r="C71" s="119">
        <v>0</v>
      </c>
      <c r="D71" s="119">
        <f t="shared" si="12"/>
        <v>0</v>
      </c>
      <c r="E71" s="145">
        <f t="shared" si="13"/>
        <v>0</v>
      </c>
      <c r="F71" s="119">
        <f>IF('SMMA 2021 AF2022'!F75="Não",0,'Esgoto - ITE'!B68)</f>
        <v>84.886642310194688</v>
      </c>
      <c r="G71" s="119">
        <f t="shared" si="14"/>
        <v>87.433241579500532</v>
      </c>
      <c r="H71" s="133">
        <f t="shared" si="15"/>
        <v>1.7970574317583449E-2</v>
      </c>
      <c r="I71" s="119">
        <f>IF('SMMA 2021 AF2022'!F75="Não",0,'Resíduos sólidos - IDR e IRV'!B68)</f>
        <v>13</v>
      </c>
      <c r="J71" s="119">
        <f t="shared" si="16"/>
        <v>13.39</v>
      </c>
      <c r="K71" s="142">
        <f t="shared" si="17"/>
        <v>1.2142223798867466E-2</v>
      </c>
      <c r="L71" s="119">
        <f>IF('SMMA 2021 AF2022'!F75="Não",0,'Resíduos sólidos - IDR e IRV'!C68)</f>
        <v>0</v>
      </c>
      <c r="M71" s="119">
        <f t="shared" si="18"/>
        <v>0</v>
      </c>
      <c r="N71" s="136">
        <f t="shared" si="19"/>
        <v>0</v>
      </c>
      <c r="O71" s="119">
        <f>IF('SMMA 2021 AF2022'!F75="Não",0,UCs_IAP!B68)</f>
        <v>7.6625662694319052</v>
      </c>
      <c r="P71" s="119">
        <f t="shared" si="20"/>
        <v>7.892443257514862</v>
      </c>
      <c r="Q71" s="138">
        <f t="shared" si="21"/>
        <v>1.743946276953948E-2</v>
      </c>
      <c r="R71" s="119">
        <f>IF('SMMA 2021 AF2022'!F75="Não",0,UC_IAPM!B68)</f>
        <v>0.70694409490173482</v>
      </c>
      <c r="S71" s="119">
        <f t="shared" si="22"/>
        <v>0.72815241774878692</v>
      </c>
      <c r="T71" s="140">
        <f t="shared" si="23"/>
        <v>9.045222017826841E-3</v>
      </c>
    </row>
    <row r="72" spans="1:20" x14ac:dyDescent="0.2">
      <c r="A72" t="s">
        <v>67</v>
      </c>
      <c r="B72" s="126">
        <v>3.5</v>
      </c>
      <c r="C72" s="119">
        <v>0</v>
      </c>
      <c r="D72" s="119">
        <f t="shared" si="12"/>
        <v>0</v>
      </c>
      <c r="E72" s="145">
        <f t="shared" si="13"/>
        <v>0</v>
      </c>
      <c r="F72" s="119">
        <f>IF('SMMA 2021 AF2022'!F76="Não",0,'Esgoto - ITE'!B69)</f>
        <v>83.774357062776915</v>
      </c>
      <c r="G72" s="119">
        <f t="shared" si="14"/>
        <v>86.706459559974107</v>
      </c>
      <c r="H72" s="133">
        <f t="shared" si="15"/>
        <v>1.7821195316431955E-2</v>
      </c>
      <c r="I72" s="119">
        <f>IF('SMMA 2021 AF2022'!F76="Não",0,'Resíduos sólidos - IDR e IRV'!B69)</f>
        <v>22</v>
      </c>
      <c r="J72" s="119">
        <f t="shared" si="16"/>
        <v>22.77</v>
      </c>
      <c r="K72" s="142">
        <f t="shared" si="17"/>
        <v>2.0648128147887392E-2</v>
      </c>
      <c r="L72" s="119">
        <f>IF('SMMA 2021 AF2022'!F76="Não",0,'Resíduos sólidos - IDR e IRV'!C69)</f>
        <v>1.5</v>
      </c>
      <c r="M72" s="119">
        <f t="shared" si="18"/>
        <v>1.5525</v>
      </c>
      <c r="N72" s="136">
        <f t="shared" si="19"/>
        <v>0.17647058823529413</v>
      </c>
      <c r="O72" s="119">
        <f>IF('SMMA 2021 AF2022'!F76="Não",0,UCs_IAP!B69)</f>
        <v>5.2283683209870979</v>
      </c>
      <c r="P72" s="119">
        <f t="shared" si="20"/>
        <v>5.4113612122216468</v>
      </c>
      <c r="Q72" s="138">
        <f t="shared" si="21"/>
        <v>1.1957163240066756E-2</v>
      </c>
      <c r="R72" s="119">
        <f>IF('SMMA 2021 AF2022'!F76="Não",0,UC_IAPM!B69)</f>
        <v>0.53527841831140388</v>
      </c>
      <c r="S72" s="119">
        <f t="shared" si="22"/>
        <v>0.55401316295230307</v>
      </c>
      <c r="T72" s="140">
        <f t="shared" si="23"/>
        <v>6.8820372459862085E-3</v>
      </c>
    </row>
    <row r="73" spans="1:20" x14ac:dyDescent="0.2">
      <c r="A73" t="s">
        <v>68</v>
      </c>
      <c r="B73" s="126">
        <v>0</v>
      </c>
      <c r="C73" s="119">
        <v>0</v>
      </c>
      <c r="D73" s="119">
        <f t="shared" si="12"/>
        <v>0</v>
      </c>
      <c r="E73" s="145">
        <f t="shared" si="13"/>
        <v>0</v>
      </c>
      <c r="F73" s="119">
        <f>IF('SMMA 2021 AF2022'!F77="Não",0,'Esgoto - ITE'!B70)</f>
        <v>60.687795010114634</v>
      </c>
      <c r="G73" s="119">
        <f t="shared" si="14"/>
        <v>60.687795010114634</v>
      </c>
      <c r="H73" s="133">
        <f t="shared" si="15"/>
        <v>1.2473454154251946E-2</v>
      </c>
      <c r="I73" s="119">
        <f>IF('SMMA 2021 AF2022'!F77="Não",0,'Resíduos sólidos - IDR e IRV'!B70)</f>
        <v>21</v>
      </c>
      <c r="J73" s="119">
        <f t="shared" si="16"/>
        <v>21</v>
      </c>
      <c r="K73" s="142">
        <f t="shared" si="17"/>
        <v>1.9043069438104316E-2</v>
      </c>
      <c r="L73" s="119">
        <f>IF('SMMA 2021 AF2022'!F77="Não",0,'Resíduos sólidos - IDR e IRV'!C70)</f>
        <v>0</v>
      </c>
      <c r="M73" s="119">
        <f t="shared" si="18"/>
        <v>0</v>
      </c>
      <c r="N73" s="136">
        <f t="shared" si="19"/>
        <v>0</v>
      </c>
      <c r="O73" s="119">
        <f>IF('SMMA 2021 AF2022'!F77="Não",0,UCs_IAP!B70)</f>
        <v>2.8727266668495597</v>
      </c>
      <c r="P73" s="119">
        <f t="shared" si="20"/>
        <v>2.8727266668495597</v>
      </c>
      <c r="Q73" s="138">
        <f t="shared" si="21"/>
        <v>6.3476933718698706E-3</v>
      </c>
      <c r="R73" s="119">
        <f>IF('SMMA 2021 AF2022'!F77="Não",0,UC_IAPM!B70)</f>
        <v>2.796077217306546E-2</v>
      </c>
      <c r="S73" s="119">
        <f t="shared" si="22"/>
        <v>2.796077217306546E-2</v>
      </c>
      <c r="T73" s="140">
        <f t="shared" si="23"/>
        <v>3.4733303897715865E-4</v>
      </c>
    </row>
    <row r="74" spans="1:20" x14ac:dyDescent="0.2">
      <c r="A74" t="s">
        <v>69</v>
      </c>
      <c r="B74" s="126">
        <v>5.5</v>
      </c>
      <c r="C74" s="119">
        <v>0</v>
      </c>
      <c r="D74" s="119">
        <f t="shared" si="12"/>
        <v>0</v>
      </c>
      <c r="E74" s="145">
        <f t="shared" si="13"/>
        <v>0</v>
      </c>
      <c r="F74" s="119">
        <f>IF('SMMA 2021 AF2022'!F78="Não",0,'Esgoto - ITE'!B71)</f>
        <v>0</v>
      </c>
      <c r="G74" s="119">
        <f t="shared" si="14"/>
        <v>0</v>
      </c>
      <c r="H74" s="133">
        <f t="shared" si="15"/>
        <v>0</v>
      </c>
      <c r="I74" s="119">
        <f>IF('SMMA 2021 AF2022'!F78="Não",0,'Resíduos sólidos - IDR e IRV'!B71)</f>
        <v>22</v>
      </c>
      <c r="J74" s="119">
        <f t="shared" si="16"/>
        <v>23.21</v>
      </c>
      <c r="K74" s="142">
        <f t="shared" si="17"/>
        <v>2.1047125793257199E-2</v>
      </c>
      <c r="L74" s="119">
        <f>IF('SMMA 2021 AF2022'!F78="Não",0,'Resíduos sólidos - IDR e IRV'!C71)</f>
        <v>0</v>
      </c>
      <c r="M74" s="119">
        <f t="shared" si="18"/>
        <v>0</v>
      </c>
      <c r="N74" s="136">
        <f t="shared" si="19"/>
        <v>0</v>
      </c>
      <c r="O74" s="119">
        <f>IF('SMMA 2021 AF2022'!F78="Não",0,UCs_IAP!B71)</f>
        <v>0.25767381385399613</v>
      </c>
      <c r="P74" s="119">
        <f t="shared" si="20"/>
        <v>0.27184587361596591</v>
      </c>
      <c r="Q74" s="138">
        <f t="shared" si="21"/>
        <v>6.006816694519194E-4</v>
      </c>
      <c r="R74" s="119">
        <f>IF('SMMA 2021 AF2022'!F78="Não",0,UC_IAPM!B71)</f>
        <v>0.25343579478181633</v>
      </c>
      <c r="S74" s="119">
        <f t="shared" si="22"/>
        <v>0.2673747634948162</v>
      </c>
      <c r="T74" s="140">
        <f t="shared" si="23"/>
        <v>3.3213706894659072E-3</v>
      </c>
    </row>
    <row r="75" spans="1:20" x14ac:dyDescent="0.2">
      <c r="A75" t="s">
        <v>70</v>
      </c>
      <c r="B75" s="126">
        <v>0</v>
      </c>
      <c r="C75" s="119">
        <v>0</v>
      </c>
      <c r="D75" s="119">
        <f t="shared" si="12"/>
        <v>0</v>
      </c>
      <c r="E75" s="145">
        <f t="shared" si="13"/>
        <v>0</v>
      </c>
      <c r="F75" s="119">
        <f>IF('SMMA 2021 AF2022'!F79="Não",0,'Esgoto - ITE'!B72)</f>
        <v>0</v>
      </c>
      <c r="G75" s="119">
        <f t="shared" si="14"/>
        <v>0</v>
      </c>
      <c r="H75" s="133">
        <f t="shared" si="15"/>
        <v>0</v>
      </c>
      <c r="I75" s="119">
        <f>IF('SMMA 2021 AF2022'!F79="Não",0,'Resíduos sólidos - IDR e IRV'!B72)</f>
        <v>16.36</v>
      </c>
      <c r="J75" s="119">
        <f t="shared" si="16"/>
        <v>16.36</v>
      </c>
      <c r="K75" s="142">
        <f t="shared" si="17"/>
        <v>1.4835457905113647E-2</v>
      </c>
      <c r="L75" s="119">
        <f>IF('SMMA 2021 AF2022'!F79="Não",0,'Resíduos sólidos - IDR e IRV'!C72)</f>
        <v>0</v>
      </c>
      <c r="M75" s="119">
        <f t="shared" si="18"/>
        <v>0</v>
      </c>
      <c r="N75" s="136">
        <f t="shared" si="19"/>
        <v>0</v>
      </c>
      <c r="O75" s="119">
        <f>IF('SMMA 2021 AF2022'!F79="Não",0,UCs_IAP!B72)</f>
        <v>0.56742747007069383</v>
      </c>
      <c r="P75" s="119">
        <f t="shared" si="20"/>
        <v>0.56742747007069383</v>
      </c>
      <c r="Q75" s="138">
        <f t="shared" si="21"/>
        <v>1.2538107549002178E-3</v>
      </c>
      <c r="R75" s="119">
        <f>IF('SMMA 2021 AF2022'!F79="Não",0,UC_IAPM!B72)</f>
        <v>0.20781981614295952</v>
      </c>
      <c r="S75" s="119">
        <f t="shared" si="22"/>
        <v>0.20781981614295952</v>
      </c>
      <c r="T75" s="140">
        <f t="shared" si="23"/>
        <v>2.5815699170905555E-3</v>
      </c>
    </row>
    <row r="76" spans="1:20" x14ac:dyDescent="0.2">
      <c r="A76" t="s">
        <v>71</v>
      </c>
      <c r="B76" s="126">
        <v>0</v>
      </c>
      <c r="C76" s="119">
        <v>0</v>
      </c>
      <c r="D76" s="119">
        <f t="shared" si="12"/>
        <v>0</v>
      </c>
      <c r="E76" s="145">
        <f t="shared" si="13"/>
        <v>0</v>
      </c>
      <c r="F76" s="119">
        <f>IF('SMMA 2021 AF2022'!F80="Não",0,'Esgoto - ITE'!B73)</f>
        <v>0</v>
      </c>
      <c r="G76" s="119">
        <f t="shared" si="14"/>
        <v>0</v>
      </c>
      <c r="H76" s="133">
        <f t="shared" si="15"/>
        <v>0</v>
      </c>
      <c r="I76" s="119">
        <f>IF('SMMA 2021 AF2022'!F80="Não",0,'Resíduos sólidos - IDR e IRV'!B73)</f>
        <v>0</v>
      </c>
      <c r="J76" s="119">
        <f t="shared" si="16"/>
        <v>0</v>
      </c>
      <c r="K76" s="142">
        <f t="shared" si="17"/>
        <v>0</v>
      </c>
      <c r="L76" s="119">
        <f>IF('SMMA 2021 AF2022'!F80="Não",0,'Resíduos sólidos - IDR e IRV'!C73)</f>
        <v>0</v>
      </c>
      <c r="M76" s="119">
        <f t="shared" si="18"/>
        <v>0</v>
      </c>
      <c r="N76" s="136">
        <f t="shared" si="19"/>
        <v>0</v>
      </c>
      <c r="O76" s="119">
        <f>IF('SMMA 2021 AF2022'!F80="Não",0,UCs_IAP!B73)</f>
        <v>0</v>
      </c>
      <c r="P76" s="119">
        <f t="shared" si="20"/>
        <v>0</v>
      </c>
      <c r="Q76" s="138">
        <f t="shared" si="21"/>
        <v>0</v>
      </c>
      <c r="R76" s="119">
        <f>IF('SMMA 2021 AF2022'!F80="Não",0,UC_IAPM!B73)</f>
        <v>0</v>
      </c>
      <c r="S76" s="119">
        <f t="shared" si="22"/>
        <v>0</v>
      </c>
      <c r="T76" s="140">
        <f t="shared" si="23"/>
        <v>0</v>
      </c>
    </row>
    <row r="77" spans="1:20" x14ac:dyDescent="0.2">
      <c r="A77" t="s">
        <v>72</v>
      </c>
      <c r="B77" s="126">
        <v>3.5</v>
      </c>
      <c r="C77" s="119">
        <v>0</v>
      </c>
      <c r="D77" s="119">
        <f t="shared" si="12"/>
        <v>0</v>
      </c>
      <c r="E77" s="145">
        <f t="shared" si="13"/>
        <v>0</v>
      </c>
      <c r="F77" s="119">
        <f>IF('SMMA 2021 AF2022'!F81="Não",0,'Esgoto - ITE'!B74)</f>
        <v>8.0320400721121832</v>
      </c>
      <c r="G77" s="119">
        <f t="shared" si="14"/>
        <v>8.3131614746361091</v>
      </c>
      <c r="H77" s="133">
        <f t="shared" si="15"/>
        <v>1.7086440282347499E-3</v>
      </c>
      <c r="I77" s="119">
        <f>IF('SMMA 2021 AF2022'!F81="Não",0,'Resíduos sólidos - IDR e IRV'!B74)</f>
        <v>18</v>
      </c>
      <c r="J77" s="119">
        <f t="shared" si="16"/>
        <v>18.63</v>
      </c>
      <c r="K77" s="142">
        <f t="shared" si="17"/>
        <v>1.6893923030089682E-2</v>
      </c>
      <c r="L77" s="119">
        <f>IF('SMMA 2021 AF2022'!F81="Não",0,'Resíduos sólidos - IDR e IRV'!C74)</f>
        <v>0</v>
      </c>
      <c r="M77" s="119">
        <f t="shared" si="18"/>
        <v>0</v>
      </c>
      <c r="N77" s="136">
        <f t="shared" si="19"/>
        <v>0</v>
      </c>
      <c r="O77" s="119">
        <f>IF('SMMA 2021 AF2022'!F81="Não",0,UCs_IAP!B74)</f>
        <v>1.9483844851095291</v>
      </c>
      <c r="P77" s="119">
        <f t="shared" si="20"/>
        <v>2.0165779420883627</v>
      </c>
      <c r="Q77" s="138">
        <f t="shared" si="21"/>
        <v>4.4559124209653297E-3</v>
      </c>
      <c r="R77" s="119">
        <f>IF('SMMA 2021 AF2022'!F81="Não",0,UC_IAPM!B74)</f>
        <v>0.64311150211429613</v>
      </c>
      <c r="S77" s="119">
        <f t="shared" si="22"/>
        <v>0.66562040468829653</v>
      </c>
      <c r="T77" s="140">
        <f t="shared" si="23"/>
        <v>8.2684396745058009E-3</v>
      </c>
    </row>
    <row r="78" spans="1:20" x14ac:dyDescent="0.2">
      <c r="A78" t="s">
        <v>73</v>
      </c>
      <c r="B78" s="126">
        <v>0</v>
      </c>
      <c r="C78" s="119">
        <v>0</v>
      </c>
      <c r="D78" s="119">
        <f t="shared" si="12"/>
        <v>0</v>
      </c>
      <c r="E78" s="145">
        <f t="shared" si="13"/>
        <v>0</v>
      </c>
      <c r="F78" s="119">
        <f>IF('SMMA 2021 AF2022'!F82="Não",0,'Esgoto - ITE'!B75)</f>
        <v>0</v>
      </c>
      <c r="G78" s="119">
        <f t="shared" si="14"/>
        <v>0</v>
      </c>
      <c r="H78" s="133">
        <f t="shared" si="15"/>
        <v>0</v>
      </c>
      <c r="I78" s="119">
        <f>IF('SMMA 2021 AF2022'!F82="Não",0,'Resíduos sólidos - IDR e IRV'!B75)</f>
        <v>17</v>
      </c>
      <c r="J78" s="119">
        <f t="shared" si="16"/>
        <v>17</v>
      </c>
      <c r="K78" s="142">
        <f t="shared" si="17"/>
        <v>1.5415818116560636E-2</v>
      </c>
      <c r="L78" s="119">
        <f>IF('SMMA 2021 AF2022'!F82="Não",0,'Resíduos sólidos - IDR e IRV'!C75)</f>
        <v>0</v>
      </c>
      <c r="M78" s="119">
        <f t="shared" si="18"/>
        <v>0</v>
      </c>
      <c r="N78" s="136">
        <f t="shared" si="19"/>
        <v>0</v>
      </c>
      <c r="O78" s="119">
        <f>IF('SMMA 2021 AF2022'!F82="Não",0,UCs_IAP!B75)</f>
        <v>5.4595126954285105</v>
      </c>
      <c r="P78" s="119">
        <f t="shared" si="20"/>
        <v>5.4595126954285105</v>
      </c>
      <c r="Q78" s="138">
        <f t="shared" si="21"/>
        <v>1.2063560710569271E-2</v>
      </c>
      <c r="R78" s="119">
        <f>IF('SMMA 2021 AF2022'!F82="Não",0,UC_IAPM!B75)</f>
        <v>5.7327153776512048E-3</v>
      </c>
      <c r="S78" s="119">
        <f t="shared" si="22"/>
        <v>5.7327153776512048E-3</v>
      </c>
      <c r="T78" s="140">
        <f t="shared" si="23"/>
        <v>7.1212677582229415E-5</v>
      </c>
    </row>
    <row r="79" spans="1:20" x14ac:dyDescent="0.2">
      <c r="A79" t="s">
        <v>74</v>
      </c>
      <c r="B79" s="126">
        <v>1.5</v>
      </c>
      <c r="C79" s="119">
        <v>0</v>
      </c>
      <c r="D79" s="119">
        <f t="shared" si="12"/>
        <v>0</v>
      </c>
      <c r="E79" s="145">
        <f t="shared" si="13"/>
        <v>0</v>
      </c>
      <c r="F79" s="119">
        <f>IF('SMMA 2021 AF2022'!F83="Não",0,'Esgoto - ITE'!B76)</f>
        <v>171.98729814050532</v>
      </c>
      <c r="G79" s="119">
        <f t="shared" si="14"/>
        <v>174.56710761261289</v>
      </c>
      <c r="H79" s="133">
        <f t="shared" si="15"/>
        <v>3.5879616540416139E-2</v>
      </c>
      <c r="I79" s="119">
        <f>IF('SMMA 2021 AF2022'!F83="Não",0,'Resíduos sólidos - IDR e IRV'!B76)</f>
        <v>17</v>
      </c>
      <c r="J79" s="119">
        <f t="shared" si="16"/>
        <v>17.254999999999999</v>
      </c>
      <c r="K79" s="142">
        <f t="shared" si="17"/>
        <v>1.5647055388309045E-2</v>
      </c>
      <c r="L79" s="119">
        <f>IF('SMMA 2021 AF2022'!F83="Não",0,'Resíduos sólidos - IDR e IRV'!C76)</f>
        <v>0</v>
      </c>
      <c r="M79" s="119">
        <f t="shared" si="18"/>
        <v>0</v>
      </c>
      <c r="N79" s="136">
        <f t="shared" si="19"/>
        <v>0</v>
      </c>
      <c r="O79" s="119">
        <f>IF('SMMA 2021 AF2022'!F83="Não",0,UCs_IAP!B76)</f>
        <v>3.2640270266447127E-2</v>
      </c>
      <c r="P79" s="119">
        <f t="shared" si="20"/>
        <v>3.3129874320443835E-2</v>
      </c>
      <c r="Q79" s="138">
        <f t="shared" si="21"/>
        <v>7.3205114173076376E-5</v>
      </c>
      <c r="R79" s="119">
        <f>IF('SMMA 2021 AF2022'!F83="Não",0,UC_IAPM!B76)</f>
        <v>3.2640270266447127E-2</v>
      </c>
      <c r="S79" s="119">
        <f t="shared" si="22"/>
        <v>3.3129874320443835E-2</v>
      </c>
      <c r="T79" s="140">
        <f t="shared" si="23"/>
        <v>4.115444257914968E-4</v>
      </c>
    </row>
    <row r="80" spans="1:20" x14ac:dyDescent="0.2">
      <c r="A80" t="s">
        <v>75</v>
      </c>
      <c r="B80" s="126">
        <v>4</v>
      </c>
      <c r="C80" s="119">
        <v>0</v>
      </c>
      <c r="D80" s="119">
        <f t="shared" si="12"/>
        <v>0</v>
      </c>
      <c r="E80" s="145">
        <f t="shared" si="13"/>
        <v>0</v>
      </c>
      <c r="F80" s="119">
        <f>IF('SMMA 2021 AF2022'!F84="Não",0,'Esgoto - ITE'!B77)</f>
        <v>0</v>
      </c>
      <c r="G80" s="119">
        <f t="shared" si="14"/>
        <v>0</v>
      </c>
      <c r="H80" s="133">
        <f t="shared" si="15"/>
        <v>0</v>
      </c>
      <c r="I80" s="119">
        <f>IF('SMMA 2021 AF2022'!F84="Não",0,'Resíduos sólidos - IDR e IRV'!B77)</f>
        <v>20.36</v>
      </c>
      <c r="J80" s="119">
        <f t="shared" si="16"/>
        <v>21.174399999999999</v>
      </c>
      <c r="K80" s="142">
        <f t="shared" si="17"/>
        <v>1.9201217595723619E-2</v>
      </c>
      <c r="L80" s="119">
        <f>IF('SMMA 2021 AF2022'!F84="Não",0,'Resíduos sólidos - IDR e IRV'!C77)</f>
        <v>0</v>
      </c>
      <c r="M80" s="119">
        <f t="shared" si="18"/>
        <v>0</v>
      </c>
      <c r="N80" s="136">
        <f t="shared" si="19"/>
        <v>0</v>
      </c>
      <c r="O80" s="119">
        <f>IF('SMMA 2021 AF2022'!F84="Não",0,UCs_IAP!B77)</f>
        <v>0.30887691028341813</v>
      </c>
      <c r="P80" s="119">
        <f t="shared" si="20"/>
        <v>0.32123198669475483</v>
      </c>
      <c r="Q80" s="138">
        <f t="shared" si="21"/>
        <v>7.0980722820075714E-4</v>
      </c>
      <c r="R80" s="119">
        <f>IF('SMMA 2021 AF2022'!F84="Não",0,UC_IAPM!B77)</f>
        <v>0.30887691028341813</v>
      </c>
      <c r="S80" s="119">
        <f t="shared" si="22"/>
        <v>0.32123198669475483</v>
      </c>
      <c r="T80" s="140">
        <f t="shared" si="23"/>
        <v>3.9903934506801218E-3</v>
      </c>
    </row>
    <row r="81" spans="1:20" x14ac:dyDescent="0.2">
      <c r="A81" t="s">
        <v>76</v>
      </c>
      <c r="B81" s="126">
        <v>1.5</v>
      </c>
      <c r="C81" s="119">
        <v>0</v>
      </c>
      <c r="D81" s="119">
        <f t="shared" si="12"/>
        <v>0</v>
      </c>
      <c r="E81" s="145">
        <f t="shared" si="13"/>
        <v>0</v>
      </c>
      <c r="F81" s="119">
        <f>IF('SMMA 2021 AF2022'!F85="Não",0,'Esgoto - ITE'!B78)</f>
        <v>0</v>
      </c>
      <c r="G81" s="119">
        <f t="shared" si="14"/>
        <v>0</v>
      </c>
      <c r="H81" s="133">
        <f t="shared" si="15"/>
        <v>0</v>
      </c>
      <c r="I81" s="119">
        <f>IF('SMMA 2021 AF2022'!F85="Não",0,'Resíduos sólidos - IDR e IRV'!B78)</f>
        <v>11</v>
      </c>
      <c r="J81" s="119">
        <f t="shared" si="16"/>
        <v>11.164999999999999</v>
      </c>
      <c r="K81" s="142">
        <f t="shared" si="17"/>
        <v>1.0124565251258794E-2</v>
      </c>
      <c r="L81" s="119">
        <f>IF('SMMA 2021 AF2022'!F85="Não",0,'Resíduos sólidos - IDR e IRV'!C78)</f>
        <v>0</v>
      </c>
      <c r="M81" s="119">
        <f t="shared" si="18"/>
        <v>0</v>
      </c>
      <c r="N81" s="136">
        <f t="shared" si="19"/>
        <v>0</v>
      </c>
      <c r="O81" s="119">
        <f>IF('SMMA 2021 AF2022'!F85="Não",0,UCs_IAP!B78)</f>
        <v>3.9046043113685269</v>
      </c>
      <c r="P81" s="119">
        <f t="shared" si="20"/>
        <v>3.9631733760390548</v>
      </c>
      <c r="Q81" s="138">
        <f t="shared" si="21"/>
        <v>8.7571886531910281E-3</v>
      </c>
      <c r="R81" s="119">
        <f>IF('SMMA 2021 AF2022'!F85="Não",0,UC_IAPM!B78)</f>
        <v>3.8718543347179546</v>
      </c>
      <c r="S81" s="119">
        <f t="shared" si="22"/>
        <v>3.9299321497387241</v>
      </c>
      <c r="T81" s="140">
        <f t="shared" si="23"/>
        <v>4.8818225337055807E-2</v>
      </c>
    </row>
    <row r="82" spans="1:20" x14ac:dyDescent="0.2">
      <c r="A82" t="s">
        <v>77</v>
      </c>
      <c r="B82" s="126">
        <v>2.5</v>
      </c>
      <c r="C82" s="119">
        <v>0</v>
      </c>
      <c r="D82" s="119">
        <f t="shared" si="12"/>
        <v>0</v>
      </c>
      <c r="E82" s="145">
        <f t="shared" si="13"/>
        <v>0</v>
      </c>
      <c r="F82" s="119">
        <f>IF('SMMA 2021 AF2022'!F86="Não",0,'Esgoto - ITE'!B79)</f>
        <v>0</v>
      </c>
      <c r="G82" s="119">
        <f t="shared" si="14"/>
        <v>0</v>
      </c>
      <c r="H82" s="133">
        <f t="shared" si="15"/>
        <v>0</v>
      </c>
      <c r="I82" s="119">
        <f>IF('SMMA 2021 AF2022'!F86="Não",0,'Resíduos sólidos - IDR e IRV'!B79)</f>
        <v>17</v>
      </c>
      <c r="J82" s="119">
        <f t="shared" si="16"/>
        <v>17.425000000000001</v>
      </c>
      <c r="K82" s="142">
        <f t="shared" si="17"/>
        <v>1.5801213569474653E-2</v>
      </c>
      <c r="L82" s="119">
        <f>IF('SMMA 2021 AF2022'!F86="Não",0,'Resíduos sólidos - IDR e IRV'!C79)</f>
        <v>0</v>
      </c>
      <c r="M82" s="119">
        <f t="shared" si="18"/>
        <v>0</v>
      </c>
      <c r="N82" s="136">
        <f t="shared" si="19"/>
        <v>0</v>
      </c>
      <c r="O82" s="119">
        <f>IF('SMMA 2021 AF2022'!F86="Não",0,UCs_IAP!B79)</f>
        <v>1.0929013033464663</v>
      </c>
      <c r="P82" s="119">
        <f t="shared" si="20"/>
        <v>1.120223835930128</v>
      </c>
      <c r="Q82" s="138">
        <f t="shared" si="21"/>
        <v>2.4752920284415972E-3</v>
      </c>
      <c r="R82" s="119">
        <f>IF('SMMA 2021 AF2022'!F86="Não",0,UC_IAPM!B79)</f>
        <v>5.7648725985355156E-2</v>
      </c>
      <c r="S82" s="119">
        <f t="shared" si="22"/>
        <v>5.9089944134989032E-2</v>
      </c>
      <c r="T82" s="140">
        <f t="shared" si="23"/>
        <v>7.3402443045428073E-4</v>
      </c>
    </row>
    <row r="83" spans="1:20" x14ac:dyDescent="0.2">
      <c r="A83" t="s">
        <v>78</v>
      </c>
      <c r="B83" s="126">
        <v>2</v>
      </c>
      <c r="C83" s="119">
        <v>0</v>
      </c>
      <c r="D83" s="119">
        <f t="shared" si="12"/>
        <v>0</v>
      </c>
      <c r="E83" s="145">
        <f t="shared" si="13"/>
        <v>0</v>
      </c>
      <c r="F83" s="119">
        <f>IF('SMMA 2021 AF2022'!F87="Não",0,'Esgoto - ITE'!B80)</f>
        <v>0</v>
      </c>
      <c r="G83" s="119">
        <f t="shared" si="14"/>
        <v>0</v>
      </c>
      <c r="H83" s="133">
        <f t="shared" si="15"/>
        <v>0</v>
      </c>
      <c r="I83" s="119">
        <f>IF('SMMA 2021 AF2022'!F87="Não",0,'Resíduos sólidos - IDR e IRV'!B80)</f>
        <v>10</v>
      </c>
      <c r="J83" s="119">
        <f t="shared" si="16"/>
        <v>10.199999999999999</v>
      </c>
      <c r="K83" s="142">
        <f t="shared" si="17"/>
        <v>9.2494908699363807E-3</v>
      </c>
      <c r="L83" s="119">
        <f>IF('SMMA 2021 AF2022'!F87="Não",0,'Resíduos sólidos - IDR e IRV'!C80)</f>
        <v>0</v>
      </c>
      <c r="M83" s="119">
        <f t="shared" si="18"/>
        <v>0</v>
      </c>
      <c r="N83" s="136">
        <f>M83/$M$97</f>
        <v>0</v>
      </c>
      <c r="O83" s="119">
        <f>IF('SMMA 2021 AF2022'!F87="Não",0,UCs_IAP!B80)</f>
        <v>0</v>
      </c>
      <c r="P83" s="119">
        <f t="shared" si="20"/>
        <v>0</v>
      </c>
      <c r="Q83" s="138">
        <f t="shared" si="21"/>
        <v>0</v>
      </c>
      <c r="R83" s="119">
        <f>IF('SMMA 2021 AF2022'!F87="Não",0,UC_IAPM!B80)</f>
        <v>0</v>
      </c>
      <c r="S83" s="119">
        <f t="shared" si="22"/>
        <v>0</v>
      </c>
      <c r="T83" s="140">
        <f t="shared" si="23"/>
        <v>0</v>
      </c>
    </row>
    <row r="84" spans="1:20" x14ac:dyDescent="0.2">
      <c r="A84" t="s">
        <v>79</v>
      </c>
      <c r="B84" s="126">
        <v>5</v>
      </c>
      <c r="C84" s="119">
        <v>0</v>
      </c>
      <c r="D84" s="119">
        <f t="shared" si="12"/>
        <v>0</v>
      </c>
      <c r="E84" s="145">
        <f t="shared" si="13"/>
        <v>0</v>
      </c>
      <c r="F84" s="119">
        <f>IF('SMMA 2021 AF2022'!F88="Não",0,'Esgoto - ITE'!B81)</f>
        <v>190.81820236570482</v>
      </c>
      <c r="G84" s="119">
        <f t="shared" si="14"/>
        <v>200.35911248399006</v>
      </c>
      <c r="H84" s="133">
        <f t="shared" si="15"/>
        <v>4.1180771249624916E-2</v>
      </c>
      <c r="I84" s="119">
        <f>IF('SMMA 2021 AF2022'!F88="Não",0,'Resíduos sólidos - IDR e IRV'!B81)</f>
        <v>23</v>
      </c>
      <c r="J84" s="119">
        <f t="shared" si="16"/>
        <v>24.15</v>
      </c>
      <c r="K84" s="142">
        <f t="shared" si="17"/>
        <v>2.189952985381996E-2</v>
      </c>
      <c r="L84" s="119">
        <f>IF('SMMA 2021 AF2022'!F88="Não",0,'Resíduos sólidos - IDR e IRV'!C81)</f>
        <v>3</v>
      </c>
      <c r="M84" s="119">
        <f t="shared" si="18"/>
        <v>3.15</v>
      </c>
      <c r="N84" s="136">
        <f t="shared" si="19"/>
        <v>0.35805626598465473</v>
      </c>
      <c r="O84" s="119">
        <f>IF('SMMA 2021 AF2022'!F88="Não",0,UCs_IAP!B81)</f>
        <v>2.5138576870518627</v>
      </c>
      <c r="P84" s="119">
        <f t="shared" si="20"/>
        <v>2.639550571404456</v>
      </c>
      <c r="Q84" s="138">
        <f t="shared" si="21"/>
        <v>5.8324580128586356E-3</v>
      </c>
      <c r="R84" s="119">
        <f>IF('SMMA 2021 AF2022'!F88="Não",0,UC_IAPM!B81)</f>
        <v>2.5118111370294778</v>
      </c>
      <c r="S84" s="119">
        <f t="shared" si="22"/>
        <v>2.6374016938809515</v>
      </c>
      <c r="T84" s="140">
        <f t="shared" si="23"/>
        <v>3.2762211990039813E-2</v>
      </c>
    </row>
    <row r="85" spans="1:20" x14ac:dyDescent="0.2">
      <c r="A85" t="s">
        <v>80</v>
      </c>
      <c r="B85" s="126">
        <v>2</v>
      </c>
      <c r="C85" s="119">
        <v>0</v>
      </c>
      <c r="D85" s="119">
        <f t="shared" si="12"/>
        <v>0</v>
      </c>
      <c r="E85" s="145">
        <f t="shared" si="13"/>
        <v>0</v>
      </c>
      <c r="F85" s="119">
        <f>IF('SMMA 2021 AF2022'!F89="Não",0,'Esgoto - ITE'!B82)</f>
        <v>55.739752469626438</v>
      </c>
      <c r="G85" s="119">
        <f t="shared" si="14"/>
        <v>56.854547519018965</v>
      </c>
      <c r="H85" s="133">
        <f t="shared" si="15"/>
        <v>1.1685588376065177E-2</v>
      </c>
      <c r="I85" s="119">
        <f>IF('SMMA 2021 AF2022'!F89="Não",0,'Resíduos sólidos - IDR e IRV'!B82)</f>
        <v>3</v>
      </c>
      <c r="J85" s="119">
        <f t="shared" si="16"/>
        <v>3.06</v>
      </c>
      <c r="K85" s="142">
        <f t="shared" si="17"/>
        <v>2.7748472609809144E-3</v>
      </c>
      <c r="L85" s="119">
        <f>IF('SMMA 2021 AF2022'!F89="Não",0,'Resíduos sólidos - IDR e IRV'!C82)</f>
        <v>1</v>
      </c>
      <c r="M85" s="119">
        <f t="shared" si="18"/>
        <v>1.02</v>
      </c>
      <c r="N85" s="136">
        <f t="shared" si="19"/>
        <v>0.11594202898550726</v>
      </c>
      <c r="O85" s="119">
        <f>IF('SMMA 2021 AF2022'!F89="Não",0,UCs_IAP!B82)</f>
        <v>3.8147274177983181</v>
      </c>
      <c r="P85" s="119">
        <f t="shared" si="20"/>
        <v>3.8910219661542844</v>
      </c>
      <c r="Q85" s="138">
        <f t="shared" si="21"/>
        <v>8.5977599711720403E-3</v>
      </c>
      <c r="R85" s="119">
        <f>IF('SMMA 2021 AF2022'!F89="Não",0,UC_IAPM!B82)</f>
        <v>1.0809844062975742</v>
      </c>
      <c r="S85" s="119">
        <f t="shared" si="22"/>
        <v>1.1026040944235256</v>
      </c>
      <c r="T85" s="140">
        <f t="shared" si="23"/>
        <v>1.3696718693402036E-2</v>
      </c>
    </row>
    <row r="86" spans="1:20" x14ac:dyDescent="0.2">
      <c r="A86" t="s">
        <v>81</v>
      </c>
      <c r="B86" s="126">
        <v>2</v>
      </c>
      <c r="C86" s="119">
        <v>0</v>
      </c>
      <c r="D86" s="119">
        <f t="shared" si="12"/>
        <v>0</v>
      </c>
      <c r="E86" s="145">
        <f t="shared" si="13"/>
        <v>0</v>
      </c>
      <c r="F86" s="119">
        <f>IF('SMMA 2021 AF2022'!F90="Não",0,'Esgoto - ITE'!B83)</f>
        <v>0</v>
      </c>
      <c r="G86" s="119">
        <f t="shared" si="14"/>
        <v>0</v>
      </c>
      <c r="H86" s="133">
        <f t="shared" si="15"/>
        <v>0</v>
      </c>
      <c r="I86" s="119">
        <f>IF('SMMA 2021 AF2022'!F90="Não",0,'Resíduos sólidos - IDR e IRV'!B83)</f>
        <v>22</v>
      </c>
      <c r="J86" s="119">
        <f t="shared" si="16"/>
        <v>22.44</v>
      </c>
      <c r="K86" s="142">
        <f t="shared" si="17"/>
        <v>2.034887991386004E-2</v>
      </c>
      <c r="L86" s="119">
        <f>IF('SMMA 2021 AF2022'!F90="Não",0,'Resíduos sólidos - IDR e IRV'!C83)</f>
        <v>0</v>
      </c>
      <c r="M86" s="119">
        <f t="shared" si="18"/>
        <v>0</v>
      </c>
      <c r="N86" s="136">
        <f t="shared" si="19"/>
        <v>0</v>
      </c>
      <c r="O86" s="119">
        <f>IF('SMMA 2021 AF2022'!F90="Não",0,UCs_IAP!B83)</f>
        <v>0.81841373052974076</v>
      </c>
      <c r="P86" s="119">
        <f t="shared" si="20"/>
        <v>0.83478200514033563</v>
      </c>
      <c r="Q86" s="138">
        <f t="shared" si="21"/>
        <v>1.8445681805142815E-3</v>
      </c>
      <c r="R86" s="119">
        <f>IF('SMMA 2021 AF2022'!F90="Não",0,UC_IAPM!B83)</f>
        <v>0.39963939215770283</v>
      </c>
      <c r="S86" s="119">
        <f t="shared" si="22"/>
        <v>0.40763218000085688</v>
      </c>
      <c r="T86" s="140">
        <f t="shared" si="23"/>
        <v>5.0636700227102245E-3</v>
      </c>
    </row>
    <row r="87" spans="1:20" x14ac:dyDescent="0.2">
      <c r="A87" t="s">
        <v>82</v>
      </c>
      <c r="B87" s="126">
        <v>3.5</v>
      </c>
      <c r="C87" s="119">
        <f>IF('SMMA 2021 AF2022'!F91="Não",0,'Mananciais - IMA'!B11)</f>
        <v>0.1513410762872254</v>
      </c>
      <c r="D87" s="119">
        <f t="shared" si="12"/>
        <v>0.15663801395727828</v>
      </c>
      <c r="E87" s="145">
        <f t="shared" si="13"/>
        <v>0.15726840814667242</v>
      </c>
      <c r="F87" s="119">
        <f>IF('SMMA 2021 AF2022'!F91="Não",0,'Esgoto - ITE'!B84)</f>
        <v>307.67322126418952</v>
      </c>
      <c r="G87" s="119">
        <f t="shared" si="14"/>
        <v>318.44178400843617</v>
      </c>
      <c r="H87" s="133">
        <f t="shared" si="15"/>
        <v>6.5450870194994196E-2</v>
      </c>
      <c r="I87" s="119">
        <f>IF('SMMA 2021 AF2022'!F91="Não",0,'Resíduos sólidos - IDR e IRV'!B84)</f>
        <v>12</v>
      </c>
      <c r="J87" s="119">
        <f t="shared" si="16"/>
        <v>12.42</v>
      </c>
      <c r="K87" s="142">
        <f t="shared" si="17"/>
        <v>1.1262615353393124E-2</v>
      </c>
      <c r="L87" s="119">
        <f>IF('SMMA 2021 AF2022'!F91="Não",0,'Resíduos sólidos - IDR e IRV'!C84)</f>
        <v>0</v>
      </c>
      <c r="M87" s="119">
        <f t="shared" si="18"/>
        <v>0</v>
      </c>
      <c r="N87" s="136">
        <f t="shared" si="19"/>
        <v>0</v>
      </c>
      <c r="O87" s="119">
        <f>IF('SMMA 2021 AF2022'!F91="Não",0,UCs_IAP!B84)</f>
        <v>21.636166238399483</v>
      </c>
      <c r="P87" s="119">
        <f t="shared" si="20"/>
        <v>22.393432056743464</v>
      </c>
      <c r="Q87" s="138">
        <f t="shared" si="21"/>
        <v>4.9481435835974287E-2</v>
      </c>
      <c r="R87" s="119">
        <f>IF('SMMA 2021 AF2022'!F91="Não",0,UC_IAPM!B84)</f>
        <v>1.158514425154518E-4</v>
      </c>
      <c r="S87" s="119">
        <f t="shared" si="22"/>
        <v>1.1990624300349261E-4</v>
      </c>
      <c r="T87" s="140">
        <f t="shared" si="23"/>
        <v>1.4894939065687032E-6</v>
      </c>
    </row>
    <row r="88" spans="1:20" x14ac:dyDescent="0.2">
      <c r="A88" t="s">
        <v>83</v>
      </c>
      <c r="B88" s="126">
        <v>0</v>
      </c>
      <c r="C88" s="119">
        <v>0</v>
      </c>
      <c r="D88" s="119">
        <f t="shared" si="12"/>
        <v>0</v>
      </c>
      <c r="E88" s="145">
        <f t="shared" si="13"/>
        <v>0</v>
      </c>
      <c r="F88" s="119">
        <f>IF('SMMA 2021 AF2022'!F92="Não",0,'Esgoto - ITE'!B85)</f>
        <v>0</v>
      </c>
      <c r="G88" s="119">
        <f t="shared" si="14"/>
        <v>0</v>
      </c>
      <c r="H88" s="133">
        <f t="shared" si="15"/>
        <v>0</v>
      </c>
      <c r="I88" s="119">
        <f>IF('SMMA 2021 AF2022'!F92="Não",0,'Resíduos sólidos - IDR e IRV'!B85)</f>
        <v>0</v>
      </c>
      <c r="J88" s="119">
        <f t="shared" si="16"/>
        <v>0</v>
      </c>
      <c r="K88" s="142">
        <f t="shared" si="17"/>
        <v>0</v>
      </c>
      <c r="L88" s="119">
        <f>IF('SMMA 2021 AF2022'!F92="Não",0,'Resíduos sólidos - IDR e IRV'!C85)</f>
        <v>0</v>
      </c>
      <c r="M88" s="119">
        <f t="shared" si="18"/>
        <v>0</v>
      </c>
      <c r="N88" s="136">
        <f t="shared" si="19"/>
        <v>0</v>
      </c>
      <c r="O88" s="119">
        <f>IF('SMMA 2021 AF2022'!F92="Não",0,UCs_IAP!B85)</f>
        <v>0</v>
      </c>
      <c r="P88" s="119">
        <f t="shared" si="20"/>
        <v>0</v>
      </c>
      <c r="Q88" s="138">
        <f t="shared" si="21"/>
        <v>0</v>
      </c>
      <c r="R88" s="119">
        <f>IF('SMMA 2021 AF2022'!F92="Não",0,UC_IAPM!B85)</f>
        <v>0</v>
      </c>
      <c r="S88" s="119">
        <f t="shared" si="22"/>
        <v>0</v>
      </c>
      <c r="T88" s="140">
        <f t="shared" si="23"/>
        <v>0</v>
      </c>
    </row>
    <row r="89" spans="1:20" x14ac:dyDescent="0.2">
      <c r="A89" t="s">
        <v>84</v>
      </c>
      <c r="B89" s="126">
        <v>4.5</v>
      </c>
      <c r="C89" s="119">
        <v>0</v>
      </c>
      <c r="D89" s="119">
        <f t="shared" si="12"/>
        <v>0</v>
      </c>
      <c r="E89" s="145">
        <f t="shared" si="13"/>
        <v>0</v>
      </c>
      <c r="F89" s="119">
        <f>IF('SMMA 2021 AF2022'!F93="Não",0,'Esgoto - ITE'!B86)</f>
        <v>0</v>
      </c>
      <c r="G89" s="119">
        <f t="shared" si="14"/>
        <v>0</v>
      </c>
      <c r="H89" s="133">
        <f t="shared" si="15"/>
        <v>0</v>
      </c>
      <c r="I89" s="119">
        <f>IF('SMMA 2021 AF2022'!F93="Não",0,'Resíduos sólidos - IDR e IRV'!B86)</f>
        <v>0</v>
      </c>
      <c r="J89" s="119">
        <f t="shared" si="16"/>
        <v>0</v>
      </c>
      <c r="K89" s="142">
        <f t="shared" si="17"/>
        <v>0</v>
      </c>
      <c r="L89" s="119">
        <f>IF('SMMA 2021 AF2022'!F93="Não",0,'Resíduos sólidos - IDR e IRV'!C86)</f>
        <v>0</v>
      </c>
      <c r="M89" s="119">
        <f t="shared" si="18"/>
        <v>0</v>
      </c>
      <c r="N89" s="136">
        <f t="shared" si="19"/>
        <v>0</v>
      </c>
      <c r="O89" s="119">
        <f>IF('SMMA 2021 AF2022'!F93="Não",0,UCs_IAP!B86)</f>
        <v>0.26773314813524912</v>
      </c>
      <c r="P89" s="119">
        <f t="shared" si="20"/>
        <v>0.27978113980133534</v>
      </c>
      <c r="Q89" s="138">
        <f t="shared" si="21"/>
        <v>6.1821575549990838E-4</v>
      </c>
      <c r="R89" s="119">
        <f>IF('SMMA 2021 AF2022'!F93="Não",0,UC_IAPM!B86)</f>
        <v>0.26483534895987859</v>
      </c>
      <c r="S89" s="119">
        <f t="shared" si="22"/>
        <v>0.27675293966307313</v>
      </c>
      <c r="T89" s="140">
        <f t="shared" si="23"/>
        <v>3.4378678451389413E-3</v>
      </c>
    </row>
    <row r="90" spans="1:20" x14ac:dyDescent="0.2">
      <c r="A90" t="s">
        <v>85</v>
      </c>
      <c r="B90" s="126">
        <v>2.5</v>
      </c>
      <c r="C90" s="119">
        <v>0</v>
      </c>
      <c r="D90" s="119">
        <f t="shared" si="12"/>
        <v>0</v>
      </c>
      <c r="E90" s="145">
        <f t="shared" si="13"/>
        <v>0</v>
      </c>
      <c r="F90" s="119">
        <f>IF('SMMA 2021 AF2022'!F94="Não",0,'Esgoto - ITE'!B87)</f>
        <v>0</v>
      </c>
      <c r="G90" s="119">
        <f t="shared" si="14"/>
        <v>0</v>
      </c>
      <c r="H90" s="133">
        <f t="shared" si="15"/>
        <v>0</v>
      </c>
      <c r="I90" s="119">
        <f>IF('SMMA 2021 AF2022'!F94="Não",0,'Resíduos sólidos - IDR e IRV'!B87)</f>
        <v>0</v>
      </c>
      <c r="J90" s="119">
        <f t="shared" si="16"/>
        <v>0</v>
      </c>
      <c r="K90" s="142">
        <f t="shared" si="17"/>
        <v>0</v>
      </c>
      <c r="L90" s="119">
        <f>IF('SMMA 2021 AF2022'!F94="Não",0,'Resíduos sólidos - IDR e IRV'!C87)</f>
        <v>0</v>
      </c>
      <c r="M90" s="119">
        <f t="shared" si="18"/>
        <v>0</v>
      </c>
      <c r="N90" s="136">
        <f t="shared" si="19"/>
        <v>0</v>
      </c>
      <c r="O90" s="119">
        <f>IF('SMMA 2021 AF2022'!F94="Não",0,UCs_IAP!B87)</f>
        <v>11.580759246830588</v>
      </c>
      <c r="P90" s="119">
        <f t="shared" si="20"/>
        <v>11.870278228001354</v>
      </c>
      <c r="Q90" s="138">
        <f t="shared" si="21"/>
        <v>2.6229048276552005E-2</v>
      </c>
      <c r="R90" s="119">
        <f>IF('SMMA 2021 AF2022'!F94="Não",0,UC_IAPM!B87)</f>
        <v>0.90114222694958002</v>
      </c>
      <c r="S90" s="119">
        <f t="shared" si="22"/>
        <v>0.92367078262331948</v>
      </c>
      <c r="T90" s="140">
        <f t="shared" si="23"/>
        <v>1.1473981403561326E-2</v>
      </c>
    </row>
    <row r="91" spans="1:20" x14ac:dyDescent="0.2">
      <c r="A91" t="s">
        <v>94</v>
      </c>
      <c r="B91" s="126">
        <v>0</v>
      </c>
      <c r="C91" s="119">
        <v>0</v>
      </c>
      <c r="D91" s="119">
        <f t="shared" si="12"/>
        <v>0</v>
      </c>
      <c r="E91" s="145">
        <f t="shared" si="13"/>
        <v>0</v>
      </c>
      <c r="F91" s="119">
        <f>IF('SMMA 2021 AF2022'!F95="Não",0,'Esgoto - ITE'!B88)</f>
        <v>0</v>
      </c>
      <c r="G91" s="119">
        <f t="shared" si="14"/>
        <v>0</v>
      </c>
      <c r="H91" s="133">
        <f t="shared" si="15"/>
        <v>0</v>
      </c>
      <c r="I91" s="119">
        <f>IF('SMMA 2021 AF2022'!F95="Não",0,'Resíduos sólidos - IDR e IRV'!B88)</f>
        <v>0</v>
      </c>
      <c r="J91" s="119">
        <f t="shared" si="16"/>
        <v>0</v>
      </c>
      <c r="K91" s="142">
        <f t="shared" si="17"/>
        <v>0</v>
      </c>
      <c r="L91" s="119">
        <f>IF('SMMA 2021 AF2022'!F95="Não",0,'Resíduos sólidos - IDR e IRV'!C88)</f>
        <v>0</v>
      </c>
      <c r="M91" s="119">
        <f t="shared" si="18"/>
        <v>0</v>
      </c>
      <c r="N91" s="136">
        <f t="shared" si="19"/>
        <v>0</v>
      </c>
      <c r="O91" s="119">
        <f>IF('SMMA 2021 AF2022'!F95="Não",0,UCs_IAP!B88)</f>
        <v>0</v>
      </c>
      <c r="P91" s="119">
        <f t="shared" si="20"/>
        <v>0</v>
      </c>
      <c r="Q91" s="138">
        <f t="shared" si="21"/>
        <v>0</v>
      </c>
      <c r="R91" s="119">
        <f>IF('SMMA 2021 AF2022'!F95="Não",0,UC_IAPM!B88)</f>
        <v>0</v>
      </c>
      <c r="S91" s="119">
        <f t="shared" si="22"/>
        <v>0</v>
      </c>
      <c r="T91" s="140">
        <f t="shared" si="23"/>
        <v>0</v>
      </c>
    </row>
    <row r="92" spans="1:20" x14ac:dyDescent="0.2">
      <c r="A92" t="s">
        <v>86</v>
      </c>
      <c r="B92" s="126">
        <v>3.5</v>
      </c>
      <c r="C92" s="119">
        <v>0</v>
      </c>
      <c r="D92" s="119">
        <f t="shared" si="12"/>
        <v>0</v>
      </c>
      <c r="E92" s="145">
        <f t="shared" si="13"/>
        <v>0</v>
      </c>
      <c r="F92" s="119">
        <f>IF('SMMA 2021 AF2022'!F96="Não",0,'Esgoto - ITE'!B89)</f>
        <v>0</v>
      </c>
      <c r="G92" s="119">
        <f t="shared" si="14"/>
        <v>0</v>
      </c>
      <c r="H92" s="133">
        <f t="shared" si="15"/>
        <v>0</v>
      </c>
      <c r="I92" s="119">
        <f>IF('SMMA 2021 AF2022'!F96="Não",0,'Resíduos sólidos - IDR e IRV'!B89)</f>
        <v>2</v>
      </c>
      <c r="J92" s="119">
        <f t="shared" si="16"/>
        <v>2.0699999999999998</v>
      </c>
      <c r="K92" s="142">
        <f t="shared" si="17"/>
        <v>1.8771025588988537E-3</v>
      </c>
      <c r="L92" s="119">
        <f>IF('SMMA 2021 AF2022'!F96="Não",0,'Resíduos sólidos - IDR e IRV'!C89)</f>
        <v>0</v>
      </c>
      <c r="M92" s="119">
        <f t="shared" si="18"/>
        <v>0</v>
      </c>
      <c r="N92" s="136">
        <f t="shared" si="19"/>
        <v>0</v>
      </c>
      <c r="O92" s="119">
        <f>IF('SMMA 2021 AF2022'!F96="Não",0,UCs_IAP!B89)</f>
        <v>0.94839225157095242</v>
      </c>
      <c r="P92" s="119">
        <f t="shared" si="20"/>
        <v>0.9815859803759357</v>
      </c>
      <c r="Q92" s="138">
        <f t="shared" si="21"/>
        <v>2.1689521991265079E-3</v>
      </c>
      <c r="R92" s="119">
        <f>IF('SMMA 2021 AF2022'!F96="Não",0,UC_IAPM!B89)</f>
        <v>0.87289937526452299</v>
      </c>
      <c r="S92" s="119">
        <f t="shared" si="22"/>
        <v>0.90345085339878128</v>
      </c>
      <c r="T92" s="140">
        <f t="shared" si="23"/>
        <v>1.1222806313617736E-2</v>
      </c>
    </row>
    <row r="93" spans="1:20" x14ac:dyDescent="0.2">
      <c r="A93" t="s">
        <v>87</v>
      </c>
      <c r="B93" s="126">
        <v>2.5</v>
      </c>
      <c r="C93" s="119">
        <v>0</v>
      </c>
      <c r="D93" s="119">
        <f t="shared" si="12"/>
        <v>0</v>
      </c>
      <c r="E93" s="145">
        <f t="shared" si="13"/>
        <v>0</v>
      </c>
      <c r="F93" s="119">
        <f>IF('SMMA 2021 AF2022'!F97="Não",0,'Esgoto - ITE'!B90)</f>
        <v>8.0354847004371308</v>
      </c>
      <c r="G93" s="119">
        <f t="shared" si="14"/>
        <v>8.2363718179480596</v>
      </c>
      <c r="H93" s="133">
        <f t="shared" si="15"/>
        <v>1.6928610810695167E-3</v>
      </c>
      <c r="I93" s="119">
        <f>IF('SMMA 2021 AF2022'!F97="Não",0,'Resíduos sólidos - IDR e IRV'!B90)</f>
        <v>17</v>
      </c>
      <c r="J93" s="119">
        <f t="shared" si="16"/>
        <v>17.425000000000001</v>
      </c>
      <c r="K93" s="142">
        <f t="shared" si="17"/>
        <v>1.5801213569474653E-2</v>
      </c>
      <c r="L93" s="119">
        <f>IF('SMMA 2021 AF2022'!F97="Não",0,'Resíduos sólidos - IDR e IRV'!C90)</f>
        <v>0</v>
      </c>
      <c r="M93" s="119">
        <f t="shared" si="18"/>
        <v>0</v>
      </c>
      <c r="N93" s="136">
        <f t="shared" si="19"/>
        <v>0</v>
      </c>
      <c r="O93" s="119">
        <f>IF('SMMA 2021 AF2022'!F97="Não",0,UCs_IAP!B90)</f>
        <v>0.68516697277522587</v>
      </c>
      <c r="P93" s="119">
        <f t="shared" si="20"/>
        <v>0.70229614709460653</v>
      </c>
      <c r="Q93" s="138">
        <f t="shared" si="21"/>
        <v>1.55182205444248E-3</v>
      </c>
      <c r="R93" s="119">
        <f>IF('SMMA 2021 AF2022'!F97="Não",0,UC_IAPM!B90)</f>
        <v>1.3984813029626314E-3</v>
      </c>
      <c r="S93" s="119">
        <f t="shared" si="22"/>
        <v>1.4334433355366971E-3</v>
      </c>
      <c r="T93" s="140">
        <f t="shared" si="23"/>
        <v>1.7806454945229467E-5</v>
      </c>
    </row>
    <row r="94" spans="1:20" x14ac:dyDescent="0.2">
      <c r="A94" t="s">
        <v>88</v>
      </c>
      <c r="B94" s="126">
        <v>0</v>
      </c>
      <c r="C94" s="119">
        <v>0</v>
      </c>
      <c r="D94" s="119">
        <f t="shared" si="12"/>
        <v>0</v>
      </c>
      <c r="E94" s="145">
        <f t="shared" si="13"/>
        <v>0</v>
      </c>
      <c r="F94" s="119">
        <f>IF('SMMA 2021 AF2022'!F98="Não",0,'Esgoto - ITE'!B91)</f>
        <v>0</v>
      </c>
      <c r="G94" s="119">
        <f t="shared" si="14"/>
        <v>0</v>
      </c>
      <c r="H94" s="133">
        <f t="shared" si="15"/>
        <v>0</v>
      </c>
      <c r="I94" s="119">
        <f>IF('SMMA 2021 AF2022'!F98="Não",0,'Resíduos sólidos - IDR e IRV'!B91)</f>
        <v>0</v>
      </c>
      <c r="J94" s="119">
        <f t="shared" si="16"/>
        <v>0</v>
      </c>
      <c r="K94" s="142">
        <f t="shared" si="17"/>
        <v>0</v>
      </c>
      <c r="L94" s="119">
        <f>IF('SMMA 2021 AF2022'!F98="Não",0,'Resíduos sólidos - IDR e IRV'!C91)</f>
        <v>0</v>
      </c>
      <c r="M94" s="119">
        <f t="shared" si="18"/>
        <v>0</v>
      </c>
      <c r="N94" s="136">
        <f t="shared" si="19"/>
        <v>0</v>
      </c>
      <c r="O94" s="119">
        <f>IF('SMMA 2021 AF2022'!F98="Não",0,UCs_IAP!B91)</f>
        <v>0.13271987171257582</v>
      </c>
      <c r="P94" s="119">
        <f t="shared" si="20"/>
        <v>0.13271987171257582</v>
      </c>
      <c r="Q94" s="138">
        <f t="shared" si="21"/>
        <v>2.9326321216255682E-4</v>
      </c>
      <c r="R94" s="119">
        <f>IF('SMMA 2021 AF2022'!F98="Não",0,UC_IAPM!B91)</f>
        <v>5.8539367893284192E-2</v>
      </c>
      <c r="S94" s="119">
        <f t="shared" si="22"/>
        <v>5.8539367893284192E-2</v>
      </c>
      <c r="T94" s="140">
        <f t="shared" si="23"/>
        <v>7.2718508717590797E-4</v>
      </c>
    </row>
    <row r="95" spans="1:20" x14ac:dyDescent="0.2">
      <c r="A95" t="s">
        <v>89</v>
      </c>
      <c r="B95" s="126">
        <v>2.5</v>
      </c>
      <c r="C95" s="119">
        <v>0</v>
      </c>
      <c r="D95" s="119">
        <f t="shared" si="12"/>
        <v>0</v>
      </c>
      <c r="E95" s="145">
        <f t="shared" si="13"/>
        <v>0</v>
      </c>
      <c r="F95" s="119">
        <f>IF('SMMA 2021 AF2022'!F99="Não",0,'Esgoto - ITE'!B92)</f>
        <v>19.268071899650845</v>
      </c>
      <c r="G95" s="119">
        <f t="shared" si="14"/>
        <v>19.749773697142118</v>
      </c>
      <c r="H95" s="133">
        <f t="shared" si="15"/>
        <v>4.0592658989685683E-3</v>
      </c>
      <c r="I95" s="119">
        <f>IF('SMMA 2021 AF2022'!F99="Não",0,'Resíduos sólidos - IDR e IRV'!B92)</f>
        <v>22</v>
      </c>
      <c r="J95" s="119">
        <f t="shared" si="16"/>
        <v>22.55</v>
      </c>
      <c r="K95" s="142">
        <f t="shared" si="17"/>
        <v>2.0448629325202489E-2</v>
      </c>
      <c r="L95" s="119">
        <f>IF('SMMA 2021 AF2022'!F99="Não",0,'Resíduos sólidos - IDR e IRV'!C92)</f>
        <v>0</v>
      </c>
      <c r="M95" s="119">
        <f t="shared" si="18"/>
        <v>0</v>
      </c>
      <c r="N95" s="136">
        <f t="shared" si="19"/>
        <v>0</v>
      </c>
      <c r="O95" s="119">
        <f>IF('SMMA 2021 AF2022'!F99="Não",0,UCs_IAP!B92)</f>
        <v>0.28268297889413735</v>
      </c>
      <c r="P95" s="119">
        <f t="shared" si="20"/>
        <v>0.28975005336649079</v>
      </c>
      <c r="Q95" s="138">
        <f t="shared" si="21"/>
        <v>6.4024347129080117E-4</v>
      </c>
      <c r="R95" s="119">
        <f>IF('SMMA 2021 AF2022'!F99="Não",0,UC_IAPM!B92)</f>
        <v>0</v>
      </c>
      <c r="S95" s="119">
        <f t="shared" si="22"/>
        <v>0</v>
      </c>
      <c r="T95" s="140">
        <f t="shared" si="23"/>
        <v>0</v>
      </c>
    </row>
    <row r="96" spans="1:20" x14ac:dyDescent="0.2">
      <c r="A96" t="s">
        <v>90</v>
      </c>
      <c r="B96" s="126">
        <v>4.5</v>
      </c>
      <c r="C96" s="119">
        <v>0</v>
      </c>
      <c r="D96" s="119">
        <f t="shared" si="12"/>
        <v>0</v>
      </c>
      <c r="E96" s="148">
        <f t="shared" si="13"/>
        <v>0</v>
      </c>
      <c r="F96" s="119">
        <f>IF('SMMA 2021 AF2022'!F100="Não",0,'Esgoto - ITE'!B93)</f>
        <v>165.31147653678175</v>
      </c>
      <c r="G96" s="119">
        <f t="shared" si="14"/>
        <v>172.75049298093694</v>
      </c>
      <c r="H96" s="149">
        <f t="shared" si="15"/>
        <v>3.5506239005108145E-2</v>
      </c>
      <c r="I96" s="119">
        <f>IF('SMMA 2021 AF2022'!F100="Não",0,'Resíduos sólidos - IDR e IRV'!B93)</f>
        <v>16</v>
      </c>
      <c r="J96" s="119">
        <f t="shared" si="16"/>
        <v>16.72</v>
      </c>
      <c r="K96" s="150">
        <f t="shared" si="17"/>
        <v>1.5161910524052576E-2</v>
      </c>
      <c r="L96" s="119">
        <f>IF('SMMA 2021 AF2022'!F100="Não",0,'Resíduos sólidos - IDR e IRV'!C93)</f>
        <v>0</v>
      </c>
      <c r="M96" s="119">
        <f t="shared" si="18"/>
        <v>0</v>
      </c>
      <c r="N96" s="151">
        <f t="shared" si="19"/>
        <v>0</v>
      </c>
      <c r="O96" s="119">
        <f>IF('SMMA 2021 AF2022'!F100="Não",0,UCs_IAP!B93)</f>
        <v>1.3408756255776768</v>
      </c>
      <c r="P96" s="119">
        <f t="shared" si="20"/>
        <v>1.4012150287286722</v>
      </c>
      <c r="Q96" s="138">
        <f t="shared" si="21"/>
        <v>3.0961815661285233E-3</v>
      </c>
      <c r="R96" s="119">
        <f>IF('SMMA 2021 AF2022'!F100="Não",0,UC_IAPM!B93)</f>
        <v>1.2467243568169353</v>
      </c>
      <c r="S96" s="119">
        <f t="shared" si="22"/>
        <v>1.3028269528736973</v>
      </c>
      <c r="T96" s="140">
        <f t="shared" si="23"/>
        <v>1.6183918026372646E-2</v>
      </c>
    </row>
    <row r="97" spans="1:20" x14ac:dyDescent="0.2">
      <c r="A97" t="s">
        <v>137</v>
      </c>
      <c r="C97" s="119">
        <f>SUM(C5:C96)</f>
        <v>0.96005908988144717</v>
      </c>
      <c r="D97" s="119">
        <f>SUM(D5:D96)</f>
        <v>0.99599160316542268</v>
      </c>
      <c r="E97" s="146">
        <f>SUM(E5:E96)</f>
        <v>1</v>
      </c>
      <c r="F97" s="131">
        <f>SUM(F5:F96)</f>
        <v>4727.0472266355937</v>
      </c>
      <c r="G97" s="119">
        <f>ROUND(SUM(G5:G96),3)</f>
        <v>4865.3559999999998</v>
      </c>
      <c r="H97" s="144">
        <f t="shared" ref="H97" si="24">SUM(H5:H96)</f>
        <v>0.99999999595857858</v>
      </c>
      <c r="I97" s="119">
        <f t="shared" ref="I97" si="25">SUM(I5:I96)</f>
        <v>1074.6300000000001</v>
      </c>
      <c r="J97" s="119">
        <f t="shared" ref="J97:K97" si="26">SUM(J5:J96)</f>
        <v>1102.7633999999998</v>
      </c>
      <c r="K97" s="143">
        <f t="shared" si="26"/>
        <v>1</v>
      </c>
      <c r="L97" s="119">
        <f t="shared" ref="L97" si="27">SUM(L5:L96)</f>
        <v>8.5</v>
      </c>
      <c r="M97" s="119">
        <f t="shared" ref="M97:N97" si="28">SUM(M5:M96)</f>
        <v>8.7974999999999994</v>
      </c>
      <c r="N97" s="137">
        <f t="shared" si="28"/>
        <v>1.0000000000000002</v>
      </c>
      <c r="O97" s="119">
        <f t="shared" ref="O97" si="29">SUM(O5:O96)</f>
        <v>440.14725671276335</v>
      </c>
      <c r="P97" s="119">
        <f t="shared" ref="P97" si="30">SUM(P5:P96)</f>
        <v>452.56229287636916</v>
      </c>
      <c r="Q97" s="139">
        <f t="shared" ref="Q97" si="31">SUM(Q5:Q96)</f>
        <v>1</v>
      </c>
      <c r="R97" s="119">
        <f t="shared" ref="R97" si="32">SUM(R5:R96)</f>
        <v>78.248107212178496</v>
      </c>
      <c r="S97" s="119">
        <f t="shared" ref="S97:T97" si="33">SUM(S5:S96)</f>
        <v>80.501331676956354</v>
      </c>
      <c r="T97" s="141">
        <f t="shared" si="33"/>
        <v>1</v>
      </c>
    </row>
    <row r="99" spans="1:20" x14ac:dyDescent="0.2">
      <c r="G99" s="4"/>
      <c r="H99" s="135"/>
      <c r="I99" s="132"/>
    </row>
    <row r="101" spans="1:20" x14ac:dyDescent="0.2">
      <c r="H101" s="118"/>
      <c r="I101" s="2"/>
    </row>
  </sheetData>
  <pageMargins left="0.511811024" right="0.511811024" top="0.78740157499999996" bottom="0.78740157499999996" header="0.31496062000000002" footer="0.3149606200000000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3</vt:i4>
      </vt:variant>
    </vt:vector>
  </HeadingPairs>
  <TitlesOfParts>
    <vt:vector size="13" baseType="lpstr">
      <vt:lpstr>Definições</vt:lpstr>
      <vt:lpstr>População urbana 2010</vt:lpstr>
      <vt:lpstr>SMMA 2021 AF2022</vt:lpstr>
      <vt:lpstr>Mananciais - IMA</vt:lpstr>
      <vt:lpstr>Esgoto - ITE</vt:lpstr>
      <vt:lpstr>Resíduos sólidos - IDR e IRV</vt:lpstr>
      <vt:lpstr>UCs_IAP</vt:lpstr>
      <vt:lpstr>UC_IAPM</vt:lpstr>
      <vt:lpstr>VA IQSMMA</vt:lpstr>
      <vt:lpstr>indice_final_conservação</vt:lpstr>
      <vt:lpstr>indice_final_conservação!Area_de_impressao</vt:lpstr>
      <vt:lpstr>'SMMA 2021 AF2022'!Area_de_impressao</vt:lpstr>
      <vt:lpstr>'SMMA 2021 AF2022'!Titulos_de_impressao</vt:lpstr>
    </vt:vector>
  </TitlesOfParts>
  <Company>CIDE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EMILIANO</cp:lastModifiedBy>
  <cp:lastPrinted>2019-08-14T15:14:59Z</cp:lastPrinted>
  <dcterms:created xsi:type="dcterms:W3CDTF">2010-06-16T17:43:13Z</dcterms:created>
  <dcterms:modified xsi:type="dcterms:W3CDTF">2021-06-18T20:01:54Z</dcterms:modified>
</cp:coreProperties>
</file>